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bigarinova_worldbank_org3B_V71QQOUO6XHN4RLZSRG/Documents/Education spending_Samer/Updated with Brazil/"/>
    </mc:Choice>
  </mc:AlternateContent>
  <xr:revisionPtr revIDLastSave="0" documentId="8_{5ABE62EF-3D39-486F-9676-5D5687D12CD1}" xr6:coauthVersionLast="46" xr6:coauthVersionMax="46" xr10:uidLastSave="{00000000-0000-0000-0000-000000000000}"/>
  <bookViews>
    <workbookView xWindow="28680" yWindow="-5220" windowWidth="29040" windowHeight="15840" xr2:uid="{AA37D6A1-230A-4BBB-8CD5-0ED1C1833BD1}"/>
  </bookViews>
  <sheets>
    <sheet name="Afghanistan" sheetId="1" r:id="rId1"/>
    <sheet name="Argentina " sheetId="2" r:id="rId2"/>
    <sheet name="Bangladesh" sheetId="3" r:id="rId3"/>
    <sheet name="Brazil" sheetId="4" r:id="rId4"/>
    <sheet name="Chile " sheetId="5" r:id="rId5"/>
    <sheet name="Colombia" sheetId="6" r:id="rId6"/>
    <sheet name="Egypt" sheetId="7" r:id="rId7"/>
    <sheet name="Ethiopia" sheetId="8" r:id="rId8"/>
    <sheet name="India" sheetId="9" r:id="rId9"/>
    <sheet name="Indonesia" sheetId="10" r:id="rId10"/>
    <sheet name="Jordan" sheetId="11" r:id="rId11"/>
    <sheet name="Kazakhstan" sheetId="12" r:id="rId12"/>
    <sheet name="Kenya" sheetId="13" r:id="rId13"/>
    <sheet name="Kyrgyz Republic" sheetId="31" r:id="rId14"/>
    <sheet name="Mexico" sheetId="14" r:id="rId15"/>
    <sheet name="Morocco" sheetId="15" r:id="rId16"/>
    <sheet name="Myanmar" sheetId="16" r:id="rId17"/>
    <sheet name="Nepal" sheetId="17" r:id="rId18"/>
    <sheet name="Nigeria" sheetId="18" r:id="rId19"/>
    <sheet name="Pakistan" sheetId="20" r:id="rId20"/>
    <sheet name="Panama" sheetId="19" r:id="rId21"/>
    <sheet name="Peru" sheetId="21" r:id="rId22"/>
    <sheet name="Philippines" sheetId="23" r:id="rId23"/>
    <sheet name="Russia" sheetId="24" r:id="rId24"/>
    <sheet name="Tanzania " sheetId="27" r:id="rId25"/>
    <sheet name="Turkey" sheetId="28" r:id="rId26"/>
    <sheet name="Uganda " sheetId="29" r:id="rId27"/>
    <sheet name="Ukraine " sheetId="26" r:id="rId28"/>
    <sheet name="Uzbekistan" sheetId="22" r:id="rId29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4" l="1"/>
  <c r="P4" i="4"/>
  <c r="O3" i="4"/>
  <c r="O4" i="4"/>
  <c r="O2" i="4"/>
  <c r="Q4" i="22"/>
  <c r="P4" i="22"/>
  <c r="S4" i="22" s="1"/>
  <c r="O4" i="22"/>
  <c r="S3" i="22"/>
  <c r="P3" i="22"/>
  <c r="Q3" i="22" s="1"/>
  <c r="T3" i="22" s="1"/>
  <c r="O3" i="22"/>
  <c r="R3" i="22" s="1"/>
  <c r="L3" i="22"/>
  <c r="P2" i="22"/>
  <c r="Q2" i="22" s="1"/>
  <c r="O2" i="22"/>
  <c r="L2" i="22"/>
  <c r="Q4" i="26"/>
  <c r="P4" i="26"/>
  <c r="S4" i="26" s="1"/>
  <c r="O4" i="26"/>
  <c r="R4" i="26" s="1"/>
  <c r="O3" i="26"/>
  <c r="R3" i="26" s="1"/>
  <c r="L3" i="26"/>
  <c r="P3" i="26" s="1"/>
  <c r="O2" i="26"/>
  <c r="L2" i="26"/>
  <c r="P2" i="26" s="1"/>
  <c r="Q2" i="26" s="1"/>
  <c r="Q4" i="28"/>
  <c r="P4" i="28"/>
  <c r="O4" i="28"/>
  <c r="R4" i="28" s="1"/>
  <c r="O3" i="28"/>
  <c r="R3" i="28" s="1"/>
  <c r="L3" i="28"/>
  <c r="P3" i="28" s="1"/>
  <c r="O2" i="28"/>
  <c r="L2" i="28"/>
  <c r="P2" i="28" s="1"/>
  <c r="Q2" i="28" s="1"/>
  <c r="Q4" i="27"/>
  <c r="P4" i="27"/>
  <c r="S4" i="27" s="1"/>
  <c r="O4" i="27"/>
  <c r="R4" i="27" s="1"/>
  <c r="O3" i="27"/>
  <c r="R3" i="27" s="1"/>
  <c r="L3" i="27"/>
  <c r="P3" i="27" s="1"/>
  <c r="O2" i="27"/>
  <c r="L2" i="27"/>
  <c r="P2" i="27" s="1"/>
  <c r="Q2" i="27" s="1"/>
  <c r="P4" i="24"/>
  <c r="O4" i="24"/>
  <c r="L3" i="24"/>
  <c r="O3" i="24" s="1"/>
  <c r="Q4" i="23"/>
  <c r="P4" i="23"/>
  <c r="O4" i="23"/>
  <c r="L3" i="23"/>
  <c r="P3" i="23" s="1"/>
  <c r="Q4" i="21"/>
  <c r="P4" i="21"/>
  <c r="O4" i="21"/>
  <c r="R4" i="21" s="1"/>
  <c r="O3" i="21"/>
  <c r="L3" i="21"/>
  <c r="P3" i="21" s="1"/>
  <c r="O2" i="21"/>
  <c r="L2" i="21"/>
  <c r="P2" i="21" s="1"/>
  <c r="Q4" i="19"/>
  <c r="P4" i="19"/>
  <c r="S4" i="19" s="1"/>
  <c r="O4" i="19"/>
  <c r="R4" i="19" s="1"/>
  <c r="O3" i="19"/>
  <c r="R3" i="19" s="1"/>
  <c r="L3" i="19"/>
  <c r="P3" i="19" s="1"/>
  <c r="O2" i="19"/>
  <c r="L2" i="19"/>
  <c r="P2" i="19" s="1"/>
  <c r="Q2" i="19" s="1"/>
  <c r="Q4" i="20"/>
  <c r="P4" i="20"/>
  <c r="S4" i="20" s="1"/>
  <c r="O4" i="20"/>
  <c r="S3" i="20"/>
  <c r="P3" i="20"/>
  <c r="Q3" i="20" s="1"/>
  <c r="O3" i="20"/>
  <c r="R3" i="20" s="1"/>
  <c r="L3" i="20"/>
  <c r="P2" i="20"/>
  <c r="Q2" i="20" s="1"/>
  <c r="O2" i="20"/>
  <c r="L2" i="20"/>
  <c r="Q4" i="18"/>
  <c r="P4" i="18"/>
  <c r="S4" i="18" s="1"/>
  <c r="O4" i="18"/>
  <c r="R4" i="18" s="1"/>
  <c r="O3" i="18"/>
  <c r="R3" i="18" s="1"/>
  <c r="L3" i="18"/>
  <c r="P3" i="18" s="1"/>
  <c r="O2" i="18"/>
  <c r="L2" i="18"/>
  <c r="P2" i="18" s="1"/>
  <c r="Q2" i="18" s="1"/>
  <c r="Q4" i="17"/>
  <c r="P4" i="17"/>
  <c r="O4" i="17"/>
  <c r="S3" i="17"/>
  <c r="P3" i="17"/>
  <c r="S4" i="17" s="1"/>
  <c r="O3" i="17"/>
  <c r="R3" i="17" s="1"/>
  <c r="L3" i="17"/>
  <c r="P2" i="17"/>
  <c r="Q2" i="17" s="1"/>
  <c r="O2" i="17"/>
  <c r="L2" i="17"/>
  <c r="Q4" i="16"/>
  <c r="P4" i="16"/>
  <c r="O4" i="16"/>
  <c r="R4" i="16" s="1"/>
  <c r="O3" i="16"/>
  <c r="R3" i="16" s="1"/>
  <c r="L3" i="16"/>
  <c r="P3" i="16" s="1"/>
  <c r="O2" i="16"/>
  <c r="L2" i="16"/>
  <c r="P2" i="16" s="1"/>
  <c r="Q2" i="16" s="1"/>
  <c r="Q4" i="15"/>
  <c r="P4" i="15"/>
  <c r="O4" i="15"/>
  <c r="R4" i="15" s="1"/>
  <c r="O3" i="15"/>
  <c r="R3" i="15" s="1"/>
  <c r="L3" i="15"/>
  <c r="P3" i="15" s="1"/>
  <c r="O2" i="15"/>
  <c r="L2" i="15"/>
  <c r="P2" i="15" s="1"/>
  <c r="Q2" i="15" s="1"/>
  <c r="Q4" i="14"/>
  <c r="P4" i="14"/>
  <c r="O4" i="14"/>
  <c r="R4" i="14" s="1"/>
  <c r="O3" i="14"/>
  <c r="R3" i="14" s="1"/>
  <c r="L3" i="14"/>
  <c r="P3" i="14" s="1"/>
  <c r="O2" i="14"/>
  <c r="L2" i="14"/>
  <c r="P2" i="14" s="1"/>
  <c r="Q2" i="14" s="1"/>
  <c r="Q4" i="31"/>
  <c r="P4" i="31"/>
  <c r="O4" i="31"/>
  <c r="S3" i="31"/>
  <c r="P3" i="31"/>
  <c r="Q3" i="31" s="1"/>
  <c r="O3" i="31"/>
  <c r="R3" i="31" s="1"/>
  <c r="L3" i="31"/>
  <c r="P2" i="31"/>
  <c r="Q2" i="31" s="1"/>
  <c r="O2" i="31"/>
  <c r="L2" i="31"/>
  <c r="Q4" i="13"/>
  <c r="P4" i="13"/>
  <c r="S4" i="13" s="1"/>
  <c r="O4" i="13"/>
  <c r="S3" i="13"/>
  <c r="P3" i="13"/>
  <c r="Q3" i="13" s="1"/>
  <c r="O3" i="13"/>
  <c r="R3" i="13" s="1"/>
  <c r="L3" i="13"/>
  <c r="P2" i="13"/>
  <c r="Q2" i="13" s="1"/>
  <c r="O2" i="13"/>
  <c r="L2" i="13"/>
  <c r="Q4" i="12"/>
  <c r="P4" i="12"/>
  <c r="S4" i="12" s="1"/>
  <c r="O4" i="12"/>
  <c r="R4" i="12" s="1"/>
  <c r="O3" i="12"/>
  <c r="R3" i="12" s="1"/>
  <c r="L3" i="12"/>
  <c r="P3" i="12" s="1"/>
  <c r="O2" i="12"/>
  <c r="L2" i="12"/>
  <c r="P2" i="12" s="1"/>
  <c r="Q2" i="12" s="1"/>
  <c r="Q4" i="11"/>
  <c r="P4" i="11"/>
  <c r="O4" i="11"/>
  <c r="R4" i="11" s="1"/>
  <c r="O3" i="11"/>
  <c r="R3" i="11" s="1"/>
  <c r="L3" i="11"/>
  <c r="P3" i="11" s="1"/>
  <c r="O2" i="11"/>
  <c r="L2" i="11"/>
  <c r="P2" i="11" s="1"/>
  <c r="Q2" i="11" s="1"/>
  <c r="Q4" i="10"/>
  <c r="P4" i="10"/>
  <c r="S4" i="10" s="1"/>
  <c r="O4" i="10"/>
  <c r="S3" i="10"/>
  <c r="P3" i="10"/>
  <c r="Q3" i="10" s="1"/>
  <c r="O3" i="10"/>
  <c r="R3" i="10" s="1"/>
  <c r="L3" i="10"/>
  <c r="P2" i="10"/>
  <c r="Q2" i="10" s="1"/>
  <c r="O2" i="10"/>
  <c r="L2" i="10"/>
  <c r="Q4" i="9"/>
  <c r="P4" i="9"/>
  <c r="O4" i="9"/>
  <c r="R4" i="9" s="1"/>
  <c r="O3" i="9"/>
  <c r="R3" i="9" s="1"/>
  <c r="L3" i="9"/>
  <c r="P3" i="9" s="1"/>
  <c r="O2" i="9"/>
  <c r="L2" i="9"/>
  <c r="P2" i="9" s="1"/>
  <c r="Q2" i="9" s="1"/>
  <c r="Q4" i="8"/>
  <c r="P4" i="8"/>
  <c r="S4" i="8" s="1"/>
  <c r="O4" i="8"/>
  <c r="S3" i="8"/>
  <c r="P3" i="8"/>
  <c r="Q3" i="8" s="1"/>
  <c r="O3" i="8"/>
  <c r="R3" i="8" s="1"/>
  <c r="L3" i="8"/>
  <c r="P2" i="8"/>
  <c r="Q2" i="8" s="1"/>
  <c r="O2" i="8"/>
  <c r="L2" i="8"/>
  <c r="Q4" i="7"/>
  <c r="P4" i="7"/>
  <c r="S4" i="7" s="1"/>
  <c r="O4" i="7"/>
  <c r="S3" i="7"/>
  <c r="P3" i="7"/>
  <c r="Q3" i="7" s="1"/>
  <c r="O3" i="7"/>
  <c r="R3" i="7" s="1"/>
  <c r="L3" i="7"/>
  <c r="P2" i="7"/>
  <c r="Q2" i="7" s="1"/>
  <c r="O2" i="7"/>
  <c r="L2" i="7"/>
  <c r="Q4" i="6"/>
  <c r="P4" i="6"/>
  <c r="O4" i="6"/>
  <c r="S3" i="6"/>
  <c r="P3" i="6"/>
  <c r="S4" i="6" s="1"/>
  <c r="O3" i="6"/>
  <c r="R3" i="6" s="1"/>
  <c r="L3" i="6"/>
  <c r="P2" i="6"/>
  <c r="Q2" i="6" s="1"/>
  <c r="O2" i="6"/>
  <c r="L2" i="6"/>
  <c r="Q4" i="5"/>
  <c r="P4" i="5"/>
  <c r="S4" i="5" s="1"/>
  <c r="O4" i="5"/>
  <c r="S3" i="5"/>
  <c r="P3" i="5"/>
  <c r="Q3" i="5" s="1"/>
  <c r="O3" i="5"/>
  <c r="R3" i="5" s="1"/>
  <c r="L3" i="5"/>
  <c r="P2" i="5"/>
  <c r="Q2" i="5" s="1"/>
  <c r="O2" i="5"/>
  <c r="L2" i="5"/>
  <c r="S4" i="4"/>
  <c r="S3" i="4"/>
  <c r="R3" i="4"/>
  <c r="L3" i="4"/>
  <c r="P2" i="4"/>
  <c r="Q2" i="4" s="1"/>
  <c r="L2" i="4"/>
  <c r="Q4" i="3"/>
  <c r="P4" i="3"/>
  <c r="O4" i="3"/>
  <c r="R4" i="3" s="1"/>
  <c r="P3" i="3"/>
  <c r="Q3" i="3" s="1"/>
  <c r="O3" i="3"/>
  <c r="L3" i="3"/>
  <c r="O2" i="3"/>
  <c r="L2" i="3"/>
  <c r="P2" i="3" s="1"/>
  <c r="Q2" i="3" s="1"/>
  <c r="P4" i="2"/>
  <c r="O4" i="2"/>
  <c r="L3" i="2"/>
  <c r="L2" i="2" s="1"/>
  <c r="Q4" i="1"/>
  <c r="P4" i="1"/>
  <c r="S4" i="1" s="1"/>
  <c r="S3" i="1"/>
  <c r="R3" i="1"/>
  <c r="P3" i="1"/>
  <c r="O3" i="1"/>
  <c r="Q3" i="1" s="1"/>
  <c r="T3" i="1" s="1"/>
  <c r="Q2" i="1"/>
  <c r="P2" i="1"/>
  <c r="O2" i="1"/>
  <c r="L3" i="1"/>
  <c r="L2" i="1"/>
  <c r="R3" i="21" l="1"/>
  <c r="Q2" i="21"/>
  <c r="S4" i="21"/>
  <c r="Q4" i="4"/>
  <c r="Q3" i="4"/>
  <c r="T3" i="4" s="1"/>
  <c r="T4" i="22"/>
  <c r="R4" i="22"/>
  <c r="Q3" i="26"/>
  <c r="T3" i="26" s="1"/>
  <c r="S3" i="26"/>
  <c r="T4" i="26"/>
  <c r="S4" i="28"/>
  <c r="Q3" i="28"/>
  <c r="T3" i="28" s="1"/>
  <c r="S3" i="28"/>
  <c r="T4" i="28"/>
  <c r="S3" i="27"/>
  <c r="Q3" i="27"/>
  <c r="T3" i="27" s="1"/>
  <c r="R4" i="24"/>
  <c r="S4" i="24"/>
  <c r="L2" i="24"/>
  <c r="P3" i="24"/>
  <c r="Q4" i="24"/>
  <c r="L2" i="23"/>
  <c r="O3" i="23"/>
  <c r="S4" i="23"/>
  <c r="R4" i="23"/>
  <c r="S3" i="21"/>
  <c r="Q3" i="21"/>
  <c r="T3" i="21" s="1"/>
  <c r="T4" i="21"/>
  <c r="Q3" i="19"/>
  <c r="T3" i="19" s="1"/>
  <c r="S3" i="19"/>
  <c r="T4" i="19"/>
  <c r="T3" i="20"/>
  <c r="T4" i="20"/>
  <c r="R4" i="20"/>
  <c r="Q3" i="18"/>
  <c r="T3" i="18" s="1"/>
  <c r="S3" i="18"/>
  <c r="T4" i="18"/>
  <c r="R4" i="17"/>
  <c r="Q3" i="17"/>
  <c r="T3" i="17" s="1"/>
  <c r="S4" i="16"/>
  <c r="Q3" i="16"/>
  <c r="T3" i="16" s="1"/>
  <c r="S3" i="16"/>
  <c r="T4" i="16"/>
  <c r="S4" i="15"/>
  <c r="Q3" i="15"/>
  <c r="T3" i="15" s="1"/>
  <c r="S3" i="15"/>
  <c r="T4" i="15"/>
  <c r="S4" i="14"/>
  <c r="Q3" i="14"/>
  <c r="T3" i="14" s="1"/>
  <c r="S3" i="14"/>
  <c r="T4" i="14"/>
  <c r="T3" i="31"/>
  <c r="T4" i="31"/>
  <c r="S4" i="31"/>
  <c r="R4" i="31"/>
  <c r="T3" i="13"/>
  <c r="T4" i="13"/>
  <c r="R4" i="13"/>
  <c r="S3" i="12"/>
  <c r="Q3" i="12"/>
  <c r="T3" i="12" s="1"/>
  <c r="T4" i="12"/>
  <c r="S4" i="11"/>
  <c r="Q3" i="11"/>
  <c r="T3" i="11" s="1"/>
  <c r="S3" i="11"/>
  <c r="T4" i="11"/>
  <c r="T3" i="10"/>
  <c r="T4" i="10"/>
  <c r="R4" i="10"/>
  <c r="S4" i="9"/>
  <c r="Q3" i="9"/>
  <c r="T3" i="9" s="1"/>
  <c r="S3" i="9"/>
  <c r="T4" i="9"/>
  <c r="T3" i="8"/>
  <c r="T4" i="8"/>
  <c r="R4" i="8"/>
  <c r="T3" i="7"/>
  <c r="T4" i="7"/>
  <c r="R4" i="7"/>
  <c r="T3" i="3"/>
  <c r="S3" i="3"/>
  <c r="R3" i="3"/>
  <c r="S4" i="3"/>
  <c r="Q3" i="6"/>
  <c r="T3" i="6" s="1"/>
  <c r="R4" i="6"/>
  <c r="T3" i="5"/>
  <c r="T4" i="5"/>
  <c r="R4" i="5"/>
  <c r="R4" i="4"/>
  <c r="T4" i="3"/>
  <c r="P2" i="2"/>
  <c r="Q2" i="2" s="1"/>
  <c r="O2" i="2"/>
  <c r="S4" i="2"/>
  <c r="O3" i="2"/>
  <c r="Q4" i="2"/>
  <c r="P3" i="2"/>
  <c r="T4" i="1"/>
  <c r="R4" i="1"/>
  <c r="T4" i="4" l="1"/>
  <c r="T4" i="27"/>
  <c r="O2" i="24"/>
  <c r="R3" i="24" s="1"/>
  <c r="P2" i="24"/>
  <c r="Q2" i="24" s="1"/>
  <c r="Q3" i="24"/>
  <c r="T3" i="24" s="1"/>
  <c r="O2" i="23"/>
  <c r="R3" i="23" s="1"/>
  <c r="P2" i="23"/>
  <c r="Q3" i="23"/>
  <c r="T4" i="17"/>
  <c r="T4" i="6"/>
  <c r="Q3" i="2"/>
  <c r="T3" i="2" s="1"/>
  <c r="S3" i="2"/>
  <c r="T4" i="2"/>
  <c r="R3" i="2"/>
  <c r="R4" i="2"/>
  <c r="T4" i="24" l="1"/>
  <c r="S3" i="24"/>
  <c r="T4" i="23"/>
  <c r="Q2" i="23"/>
  <c r="T3" i="23" s="1"/>
  <c r="S3" i="23"/>
</calcChain>
</file>

<file path=xl/sharedStrings.xml><?xml version="1.0" encoding="utf-8"?>
<sst xmlns="http://schemas.openxmlformats.org/spreadsheetml/2006/main" count="839" uniqueCount="173">
  <si>
    <t>Country</t>
  </si>
  <si>
    <t>Region</t>
  </si>
  <si>
    <t>Year</t>
  </si>
  <si>
    <t>Budget Documents</t>
  </si>
  <si>
    <t>Income Group</t>
  </si>
  <si>
    <t>Pupulation 5 to 19 UN 2020</t>
  </si>
  <si>
    <t>Percentage of regional population</t>
  </si>
  <si>
    <t>LAYS</t>
  </si>
  <si>
    <t>Fiscal Year</t>
  </si>
  <si>
    <t>Currency</t>
  </si>
  <si>
    <t>End of year inflation (IMF)</t>
  </si>
  <si>
    <t>Deflactor</t>
  </si>
  <si>
    <t>Public Budget (current)</t>
  </si>
  <si>
    <t>Education Budget (current)</t>
  </si>
  <si>
    <t>Public Budget (constant)</t>
  </si>
  <si>
    <t>Education Budget (constant)</t>
  </si>
  <si>
    <t>Education Share</t>
  </si>
  <si>
    <t>Change in Public Budget</t>
  </si>
  <si>
    <t>Change in Education Budget</t>
  </si>
  <si>
    <t>Change in Education Share</t>
  </si>
  <si>
    <t>Afghanistan</t>
  </si>
  <si>
    <t>South Asia</t>
  </si>
  <si>
    <t>https://www.budgetmof.gov.af/images/stories/DGB/BPRD/National%20Budget/Fiscal_Year_1398/1398%20Natinal%20Budget%20English%20Version.pdf</t>
  </si>
  <si>
    <t>Low income</t>
  </si>
  <si>
    <t>Jan-Dec</t>
  </si>
  <si>
    <t>Afghani afghan</t>
  </si>
  <si>
    <t>https://www.budgetmof.gov.af/images/stories/DGB/BPRD/National%20Budget/1399_Budget/MasterEnglish.pdf</t>
  </si>
  <si>
    <t>https://www.budgetmof.gov.af/images/stories/DGB/BPRD/National%20Budget/1400_Budget/1400%20National%20budget%20(Pashto%20Version%20-%20PDF).pdf</t>
  </si>
  <si>
    <t>Argentina</t>
  </si>
  <si>
    <t>Latin America &amp; Caribbean</t>
  </si>
  <si>
    <t>https://www.economia.gob.ar/onp/documentos/presutexto/proy2019/ley/pdf/planillas_anexas/capitulo1/anexa101.pdf
https://www.economia.gob.ar/onp/documentos/presutexto/proy2019/ley/pdf/planillas_anexas/capitulo1/universidades.pdf</t>
  </si>
  <si>
    <t>Upper middle income</t>
  </si>
  <si>
    <t>Argentinian peso</t>
  </si>
  <si>
    <t>https://www.economia.gob.ar/onp/documentos/presutexto/proy2020/ley/pdf/planillas_anexas/capitulo1/anexa101.pdf
(https://www.economia.gob.ar/onp/documentos/presutexto/proy2020/ley/pdf/planillas_anexas/capitulo1/universidades.pdf)</t>
  </si>
  <si>
    <t>https://www.economia.gob.ar/onp/documentos/presutexto/proy2021/ley/pdf/planillas_anexas/capitulo1/anexa101.pdf
(https://www.economia.gob.ar/onp/documentos/presutexto/proy2021/ley/pdf/planillas_anexas/capitulo1/universidades.pdf)</t>
  </si>
  <si>
    <t>Bangladesh</t>
  </si>
  <si>
    <t>2018-2019</t>
  </si>
  <si>
    <t>https://mof.gov.bd/site/view/budget_mof/%E0%A7%A8%E0%A7%A6%E0%A7%A7%E0%A7%AF-%E0%A7%A8%E0%A7%A6/%E0%A6%AC%E0%A6%BE%E0%A6%9C%E0%A7%87%E0%A6%9F%E0%A7%87%E0%A6%B0%20%E0%A6%B8%E0%A6%82%E0%A6%95%E0%A7%8D%E0%A6%B7%E0%A6%BF%E0%A6%AA%E0%A7%8D%E0%A6%A4%E0%A6%B8%E0%A6%BE%E0%A6%B0/Budget-in-Brief</t>
  </si>
  <si>
    <t>Lower middle income</t>
  </si>
  <si>
    <t>Jul-Jun</t>
  </si>
  <si>
    <t>Taka</t>
  </si>
  <si>
    <t>2019-2020</t>
  </si>
  <si>
    <t>https://mof.gov.bd/sites/default/files/files/mof.portal.gov.bd/budget_mof/7f8311f9_b386_414b_a558_f9d2dadd41e3/Combined%20Summary_02_English.pdf</t>
  </si>
  <si>
    <t>2020-2021</t>
  </si>
  <si>
    <t>https://mof.gov.bd/sites/default/files/files/mof.portal.gov.bd/budget_mof/18e5883f_e9bc_44ef_ba98_7c6e74df99b7/2.%20Summary%20by%20Ministry%20Division%20%20Operating%20&amp;%20Development.pdf</t>
  </si>
  <si>
    <t>Brazil</t>
  </si>
  <si>
    <t>https://www.extraclasse.org.br/educacao/2020/09/governo-propoe-orcamento-do-mec-quase-inalterado-para-2021-em-r-1445-bilhoes/
http://www.planalto.gov.br/ccivil_03/_ato2019-2022/2019/lei/Anexos/1501LEI13808-S1-Anexos.pdf</t>
  </si>
  <si>
    <t>Real</t>
  </si>
  <si>
    <t>https://www.in.gov.br/web/dou/-/lei-n-13.978-de-17-de-janeiro-de-2020-238773215</t>
  </si>
  <si>
    <t>https://www.gov.br/economia/pt-br/assuntos/planejamento-e-orcamento/orcamento/orcamentos-anuais/2021/ploa/Anexo%20I%20a%20VII%20PLOA%202021.pdf</t>
  </si>
  <si>
    <t>Chile</t>
  </si>
  <si>
    <t>https://www.dipres.gob.cl/597/articles-187231_doc_pdf.pdf</t>
  </si>
  <si>
    <t>High income</t>
  </si>
  <si>
    <t>Chilean peso</t>
  </si>
  <si>
    <t>https://www.dipres.gob.cl/597/articles-202693_doc_pdf.pdf</t>
  </si>
  <si>
    <t>https://www.dipres.gob.cl/597/articles-209081_doc_pdf.pdf</t>
  </si>
  <si>
    <t>Colombia</t>
  </si>
  <si>
    <t>https://www.minhacienda.gov.co/webcenter/ShowProperty?nodeId=%2FConexionContent%2FWCC_CLUSTER-065977%2F%2FidcPrimaryFile&amp;revision=latestreleased</t>
  </si>
  <si>
    <t>Colombian peso</t>
  </si>
  <si>
    <t>https://www.minhacienda.gov.co/webcenter/portal/EntOrdenNacional/pages_presupuestogralnacion/pptogralnal2020/decretopresupuesto2020</t>
  </si>
  <si>
    <t>http://leyes.senado.gov.co/proyectos/images/documentos/Textos%20Radicados/proyectos%20de%20ley/2020%20-%202021/PL%20185-20S%20-%20296-20C%20Presupuesto%202021.pdf</t>
  </si>
  <si>
    <t>Egypt</t>
  </si>
  <si>
    <t>Middle East &amp; North Africa</t>
  </si>
  <si>
    <t>http://www.mof.gov.eg/English/MofNews/WhatisNew/Pages/CitizenVersionoftheExecutiveBudgetProposal20202021.aspx</t>
  </si>
  <si>
    <t>Egyptian Pound</t>
  </si>
  <si>
    <t>Ethiopia</t>
  </si>
  <si>
    <t>Sub-Saharan Africa</t>
  </si>
  <si>
    <t>Data was provided by the country team</t>
  </si>
  <si>
    <t>Ethiopian Birr</t>
  </si>
  <si>
    <t>India</t>
  </si>
  <si>
    <t>https://www.indiabudget.gov.in/budget2019-20/doc/Budget_at_Glance/bag1.pdf</t>
  </si>
  <si>
    <t>Apr-Mar</t>
  </si>
  <si>
    <t>Indian Rupee</t>
  </si>
  <si>
    <t>https://www.indiabudget.gov.in/doc/Budget_at_Glance/bag1.pdf</t>
  </si>
  <si>
    <t>2021-2022</t>
  </si>
  <si>
    <t>https://www.indiabudget.gov.in/doc/bh1.pdf</t>
  </si>
  <si>
    <t>Bidget Documents</t>
  </si>
  <si>
    <t>Indonesia</t>
  </si>
  <si>
    <t>East Asia &amp; Pacific</t>
  </si>
  <si>
    <t>Presidential Regulation No. 129/2018</t>
  </si>
  <si>
    <t>Indonesian Rupiah</t>
  </si>
  <si>
    <t>Presidential Regulation No. 72/2020</t>
  </si>
  <si>
    <t>Law No.9/2020</t>
  </si>
  <si>
    <t xml:space="preserve">Jordan </t>
  </si>
  <si>
    <t>https://mof.gov.jo/Portals/0/MOF_Content_EN/MOF_EN/MOF_EN/General%20Government%20Financial%20Bulletins/2020/ENGLISH%20Aug%202020.pdf</t>
  </si>
  <si>
    <t>Jordanian Dinar</t>
  </si>
  <si>
    <t>http://www.gbd.gov.jo/Uploads/Files/gbd/law-min/2020/en/2.pdf
http://www.gbd.gov.jo/en/search/?Search=citizen</t>
  </si>
  <si>
    <t>Kazakhstan</t>
  </si>
  <si>
    <t>Europe &amp; Central Asia</t>
  </si>
  <si>
    <t>https://www.gov.kz/memleket/entities/minfin/documents/details/54823?lang=ru</t>
  </si>
  <si>
    <t>Tenge</t>
  </si>
  <si>
    <t xml:space="preserve">https://www.gov.kz/memleket/entities/minfin/documents/details/103223?lang=ru) </t>
  </si>
  <si>
    <t xml:space="preserve">https://www.gov.kz/memleket/entities/economy/documents/details/78291?lang=ru
https://www.gov.kz/memleket/entities/minfin/documents/details/80033?lang=ru
</t>
  </si>
  <si>
    <t>Kenya</t>
  </si>
  <si>
    <t>https://www.treasury.go.ke/component/jdownloads/send/198-2018-2019/1268-2018-budget-policy-statement.html</t>
  </si>
  <si>
    <t>Kenyan Shilling</t>
  </si>
  <si>
    <t>https://www.treasury.go.ke/component/jdownloads/send/201-2019-2020/1443-budget-highlights-19-20.html</t>
  </si>
  <si>
    <t>https://www.treasury.go.ke/component/jdownloads/send/208-2020-2021/1580-budget-highlights-fy-2020-21.html</t>
  </si>
  <si>
    <t>Kyrgyz Republic</t>
  </si>
  <si>
    <t>http://www.minfin.kg/ru/novosti/grazhdanskiy-byudzhet799/2019/grazhdanskiy-byudzhet-kyrgyzskoy-respubliki-na-201</t>
  </si>
  <si>
    <t>Som</t>
  </si>
  <si>
    <t>http://www.minfin.kg/ru/novosti/novosti/glava-gosudarstva-odobril-popravki-v-respublikansk</t>
  </si>
  <si>
    <t>http://www.minfin.kg/ru/novosti/byudzhet/grazhdanskiy-byudzhet-kyrgyzskoy-respubliki-na-202</t>
  </si>
  <si>
    <t>Mexico</t>
  </si>
  <si>
    <t>https://www.ppef.hacienda.gob.mx/work/models/PPEF2019/docs/exposicion/EM_Documento_Completo.pdf</t>
  </si>
  <si>
    <t>Mexican peso</t>
  </si>
  <si>
    <t>https://www.ppef.hacienda.gob.mx/work/models/PPEF2020/docs/exposicion/EM_Capitulo_2.pdf</t>
  </si>
  <si>
    <t>https://www.ppef.hacienda.gob.mx/es/PPEF2021/analiticos_presupuestarios</t>
  </si>
  <si>
    <t>Morocco</t>
  </si>
  <si>
    <t>https://www.finances.gov.ma/Publication/db/2019/BC-2019-eng.pdf</t>
  </si>
  <si>
    <t xml:space="preserve">Dirham </t>
  </si>
  <si>
    <t>https://www.finances.gov.ma/Publication/db/2021/02-%20Note%20de%20pr%C3%A9sentation_Fr.pdf</t>
  </si>
  <si>
    <t>Myanmar</t>
  </si>
  <si>
    <t>https://mmbudgets.info/#/2021/Union/sectors</t>
  </si>
  <si>
    <t>Oct-Sep</t>
  </si>
  <si>
    <t>Burmese kyat</t>
  </si>
  <si>
    <t>Nepal</t>
  </si>
  <si>
    <t>https://mof.gov.np/uploads/document/file/Budget%20Speech%202075_20201118080750.pdf</t>
  </si>
  <si>
    <t>Lowre middle  income</t>
  </si>
  <si>
    <t>Nepalese Rupee</t>
  </si>
  <si>
    <t>https://mof.gov.np/uploads/document/file/%E0%A4%AC%E0%A4%9C%E0%A5%87%E0%A4%9F%20%E0%A4%B5%E0%A4%95%E0%A5%8D%E0%A4%A4%E0%A4%B5%E0%A5%8D%E0%A4%AF%20%E0%A5%A8%E0%A5%A6%E0%A5%AD%E0%A5%AC_20190603122910.pdf</t>
  </si>
  <si>
    <t>https://mof.gov.np/uploads/document/file/%E0%A4%AC%E0%A4%9C%E0%A5%87%E0%A4%9F_%E0%A4%B5%E0%A4%95%E0%A5%8D%E0%A4%A4%E0%A4%B5%E0%A5%8D%E0%A4%AF_%E0%A5%A8%E0%A5%A6%E0%A5%AD%E0%A5%AD_website_20201118075339.pdf</t>
  </si>
  <si>
    <t>Nigeria</t>
  </si>
  <si>
    <t>https://www.budgetoffice.gov.ng/index.php/2019-executive-budget-proposal?task=document.viewdoc&amp;id=698</t>
  </si>
  <si>
    <t>Nigerian Naira</t>
  </si>
  <si>
    <t>https://www.budgetoffice.gov.ng/index.php/2020-revised-amendment-bill?task=document.viewdoc&amp;id=813</t>
  </si>
  <si>
    <t>https://www.budgetoffice.gov.ng/index.php/2021-appropriation-bill?task=document.viewdoc&amp;id=896</t>
  </si>
  <si>
    <t>Pakistan</t>
  </si>
  <si>
    <t>http://www.finance.gov.pk/budget/Budget_in_Brief_2019_20.pdf</t>
  </si>
  <si>
    <t>Pakistani Rupee</t>
  </si>
  <si>
    <t>http://www.finance.gov.pk/budget/Budget_in_Brief_2020_21_English.pdf</t>
  </si>
  <si>
    <t>Panama</t>
  </si>
  <si>
    <t>https://www.gacetaoficial.gob.pa/pdfTemp/28675_B/70657.pdf</t>
  </si>
  <si>
    <t>US dollars</t>
  </si>
  <si>
    <t>https://www.gacetaoficial.gob.pa/pdfTemp/28899_A/75674.pdf</t>
  </si>
  <si>
    <t>https://www.gacetaoficial.gob.pa/pdfTemp/29153_B/81724.pdf</t>
  </si>
  <si>
    <t>Peru</t>
  </si>
  <si>
    <t>https://www.gob.pe/institucion/mef/normas-legales/223307-30879</t>
  </si>
  <si>
    <t>Sol</t>
  </si>
  <si>
    <t>https://www.mef.gob.pe/contenidos/presu_publ/anexos/Anexo3_DU014_2019.pdf</t>
  </si>
  <si>
    <t>https://www.gob.pe/institucion/mef/normas-legales/1135142-proyecto-de-ley-de-presupuesto-del-sector-publico-para-el-ano-fiscal-2021</t>
  </si>
  <si>
    <t>Philippines</t>
  </si>
  <si>
    <t>https://www.dbm.gov.ph/images/pdffiles/2019-Peoples-Budget.pdf</t>
  </si>
  <si>
    <t>Peso</t>
  </si>
  <si>
    <t>https://www.dbm.gov.ph/images/pdffiles/2020-Peoples-Proposed-Budget.pdf</t>
  </si>
  <si>
    <t>https://www.dbm.gov.ph/index.php/budget-documents/2021/2021-people-s-budget/2021-people-s-proposed-budget</t>
  </si>
  <si>
    <t>Russia</t>
  </si>
  <si>
    <t>https://minfin.gov.ru/common/upload/library/2020/09/main/Ispolnenie_federalnogo_budzheta_2019_god.pdf</t>
  </si>
  <si>
    <t>Russian ruble</t>
  </si>
  <si>
    <t>https://minfin.gov.ru/ru/perfomance/budget/federal_budget/budgeti/2020/</t>
  </si>
  <si>
    <t>https://minfin.gov.ru/ru/perfomance/budget/federal_budget/budgeti/2021/
http://budget.council.gov.ru/activity/legislation/resolutions_law/121039/</t>
  </si>
  <si>
    <t>Tanzania</t>
  </si>
  <si>
    <t>https://www.mof.go.tz/index.php/budget-books and Annual Education Sector Performance Report (2020)</t>
  </si>
  <si>
    <t>Shillings</t>
  </si>
  <si>
    <t>Turkey</t>
  </si>
  <si>
    <t>http://sgb.meb.gov.tr/meb_iys_dosyalar/2020_12/30125920_2021_BUTCE_SUNUYU.pdf
https://en.hmb.gov.tr/general-government</t>
  </si>
  <si>
    <t>Turkish lira</t>
  </si>
  <si>
    <t>http://sgb.meb.gov.tr/meb_iys_dosyalar/2020_12/30125920_2021_BUTCE_SUNUYU.pdf
https://www.resmigazete.gov.tr/eskiler/2020/12/20201231M1-1.htm</t>
  </si>
  <si>
    <t xml:space="preserve">Uganda </t>
  </si>
  <si>
    <t>https://budget.go.ug/sites/default/files/National%20Budget%20docs/Annual%20Budget%20Performance%20Report%20FY%202018-19.pdf</t>
  </si>
  <si>
    <t>Ugandan Shilling</t>
  </si>
  <si>
    <t>https://www.unicef.org/esa/media/5971/file/UNICEF-Uganda-2020-Education-Budget-Brief.pdf
https://budget.go.ug/sites/default/files/National%20Budget%20docs/National%20Budget%20Framework%20Paper%20FY%202019-20.pdf
https://www.finance.go.ug/sites/default/files/National%20Budget%20Framework%20Paper%20FY%202020-21_0.pdf</t>
  </si>
  <si>
    <t>https://www.unicef.org/esa/media/5971/file/UNICEF-Uganda-2020-Education-Budget-Brief.pdf</t>
  </si>
  <si>
    <t>Ukraine</t>
  </si>
  <si>
    <t>https://mof.gov.ua/storage/files/57cafaa736fbb838a426bb166bd1b0f6.pdf</t>
  </si>
  <si>
    <t>Ukranian hryvnia</t>
  </si>
  <si>
    <t>https://openbudget.gov.ua/national-budget/expenses?class=functional&amp;view=table</t>
  </si>
  <si>
    <t>https://mof.gov.ua/uk/budget-process-projects-declaration</t>
  </si>
  <si>
    <t>Usbekistan</t>
  </si>
  <si>
    <t xml:space="preserve">https://www.mf.uz/media/file_en/state-budget/pub/budjet_for_citizens_en.pdf
https://www.mf.uz/media/file_en/state-budget/pub/budjet_for_citizens_en.pdf </t>
  </si>
  <si>
    <t>Sum</t>
  </si>
  <si>
    <t>https://www.uz.undp.org/content/uzbekistan/en/home/library/democratic_governance/budget-for-citizens.html</t>
  </si>
  <si>
    <t>https://regulation.gov.uz/ru/d/23838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</si>
</sst>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000"/>
    <numFmt numFmtId="166" formatCode="0.000"/>
    <numFmt numFmtId="167" formatCode="0.000000"/>
    <numFmt numFmtId="168" formatCode="0.00000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9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2" fillId="0" borderId="0" xfId="0" applyFont="1" applyBorder="1"/>
    <xf numFmtId="0" fontId="6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7" fillId="0" borderId="0" xfId="1" applyBorder="1" applyAlignment="1">
      <alignment horizontal="left" wrapText="1"/>
    </xf>
    <xf numFmtId="0" fontId="7" fillId="0" borderId="1" xfId="1" applyBorder="1" applyAlignment="1">
      <alignment horizontal="left" vertical="top" wrapText="1"/>
    </xf>
    <xf numFmtId="0" fontId="7" fillId="0" borderId="1" xfId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dgetmof.gov.af/images/stories/DGB/BPRD/National%20Budget/1400_Budget/1400%20National%20budget%20(Pashto%20Version%20-%20PDF).pdf" TargetMode="External"/><Relationship Id="rId2" Type="http://schemas.openxmlformats.org/officeDocument/2006/relationships/hyperlink" Target="https://www.budgetmof.gov.af/images/stories/DGB/BPRD/National%20Budget/1399_Budget/MasterEnglish.pdf" TargetMode="External"/><Relationship Id="rId1" Type="http://schemas.openxmlformats.org/officeDocument/2006/relationships/hyperlink" Target="https://www.budgetmof.gov.af/images/stories/DGB/BPRD/National%20Budget/Fiscal_Year_1398/1398%20Natinal%20Budget%20English%20Version.pdf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ukumonline.com/pusatdata/detail/lt5fa10dfc30a5b/node/120/uu-no-9-tahun-2020-anggaran-pendapatan-dan-belanja-negara-tahun-anggaran-2021" TargetMode="External"/><Relationship Id="rId2" Type="http://schemas.openxmlformats.org/officeDocument/2006/relationships/hyperlink" Target="http://www.djpk.kemenkeu.go.id/wp-content/uploads/2020/06/2.-Perpres-Nomor-72-Tahun-2020-Lampiran-I.pdf" TargetMode="External"/><Relationship Id="rId1" Type="http://schemas.openxmlformats.org/officeDocument/2006/relationships/hyperlink" Target="https://peraturan.bpk.go.id/Home/Details/99155/perpres-no-129-tahun-2018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bd.gov.jo/Uploads/Files/gbd/law-min/2020/en/2.pdf" TargetMode="External"/><Relationship Id="rId2" Type="http://schemas.openxmlformats.org/officeDocument/2006/relationships/hyperlink" Target="https://mof.gov.jo/Portals/0/MOF_Content_EN/MOF_EN/MOF_EN/General%20Government%20Financial%20Bulletins/2020/ENGLISH%20Aug%202020.pdf" TargetMode="External"/><Relationship Id="rId1" Type="http://schemas.openxmlformats.org/officeDocument/2006/relationships/hyperlink" Target="https://mof.gov.jo/Portals/0/MOF_Content_EN/MOF_EN/MOF_EN/General%20Government%20Financial%20Bulletins/2020/ENGLISH%20Aug%202020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kz/memleket/entities/economy/documents/details/78291?lang=ru" TargetMode="External"/><Relationship Id="rId2" Type="http://schemas.openxmlformats.org/officeDocument/2006/relationships/hyperlink" Target="https://www.gov.kz/memleket/entities/minfin/documents/details/103223?lang=ru" TargetMode="External"/><Relationship Id="rId1" Type="http://schemas.openxmlformats.org/officeDocument/2006/relationships/hyperlink" Target="https://www.gov.kz/memleket/entities/minfin/documents/details/54823?lang=ru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easury.go.ke/component/jdownloads/send/208-2020-2021/1580-budget-highlights-fy-2020-21.html" TargetMode="External"/><Relationship Id="rId2" Type="http://schemas.openxmlformats.org/officeDocument/2006/relationships/hyperlink" Target="https://www.treasury.go.ke/component/jdownloads/send/201-2019-2020/1443-budget-highlights-19-20.html" TargetMode="External"/><Relationship Id="rId1" Type="http://schemas.openxmlformats.org/officeDocument/2006/relationships/hyperlink" Target="https://www.treasury.go.ke/component/jdownloads/send/198-2018-2019/1268-2018-budget-policy-statement.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nfin.kg/ru/novosti/byudzhet/grazhdanskiy-byudzhet-kyrgyzskoy-respubliki-na-202" TargetMode="External"/><Relationship Id="rId2" Type="http://schemas.openxmlformats.org/officeDocument/2006/relationships/hyperlink" Target="http://www.minfin.kg/ru/novosti/novosti/glava-gosudarstva-odobril-popravki-v-respublikansk" TargetMode="External"/><Relationship Id="rId1" Type="http://schemas.openxmlformats.org/officeDocument/2006/relationships/hyperlink" Target="http://www.minfin.kg/ru/novosti/grazhdanskiy-byudzhet799/2019/grazhdanskiy-byudzhet-kyrgyzskoy-respubliki-na-201" TargetMode="External"/><Relationship Id="rId4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pef.hacienda.gob.mx/es/PPEF2021/analiticos_presupuestarios" TargetMode="External"/><Relationship Id="rId2" Type="http://schemas.openxmlformats.org/officeDocument/2006/relationships/hyperlink" Target="https://www.ppef.hacienda.gob.mx/work/models/PPEF2020/docs/exposicion/EM_Capitulo_2.pdf" TargetMode="External"/><Relationship Id="rId1" Type="http://schemas.openxmlformats.org/officeDocument/2006/relationships/hyperlink" Target="https://www.ppef.hacienda.gob.mx/work/models/PPEF2019/docs/exposicion/EM_Documento_Completo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nances.gov.ma/Publication/db/2021/02-%20Note%20de%20pr%C3%A9sentation_Fr.pdf" TargetMode="External"/><Relationship Id="rId2" Type="http://schemas.openxmlformats.org/officeDocument/2006/relationships/hyperlink" Target="https://www.finances.gov.ma/Publication/db/2021/02-%20Note%20de%20pr%C3%A9sentation_Fr.pdf" TargetMode="External"/><Relationship Id="rId1" Type="http://schemas.openxmlformats.org/officeDocument/2006/relationships/hyperlink" Target="https://www.finances.gov.ma/Publication/db/2019/BC-2019-eng.pdf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mmbudgets.info/" TargetMode="External"/><Relationship Id="rId2" Type="http://schemas.openxmlformats.org/officeDocument/2006/relationships/hyperlink" Target="https://mmbudgets.info/" TargetMode="External"/><Relationship Id="rId1" Type="http://schemas.openxmlformats.org/officeDocument/2006/relationships/hyperlink" Target="https://mmbudgets.info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mof.gov.np/uploads/document/file/%E0%A4%AC%E0%A4%9C%E0%A5%87%E0%A4%9F_%E0%A4%B5%E0%A4%95%E0%A5%8D%E0%A4%A4%E0%A4%B5%E0%A5%8D%E0%A4%AF_%E0%A5%A8%E0%A5%A6%E0%A5%AD%E0%A5%AD_website_20201118075339.pdf" TargetMode="External"/><Relationship Id="rId2" Type="http://schemas.openxmlformats.org/officeDocument/2006/relationships/hyperlink" Target="https://mof.gov.np/uploads/document/file/%E0%A4%AC%E0%A4%9C%E0%A5%87%E0%A4%9F%20%E0%A4%B5%E0%A4%95%E0%A5%8D%E0%A4%A4%E0%A4%B5%E0%A5%8D%E0%A4%AF%20%E0%A5%A8%E0%A5%A6%E0%A5%AD%E0%A5%AC_20190603122910.pdf" TargetMode="External"/><Relationship Id="rId1" Type="http://schemas.openxmlformats.org/officeDocument/2006/relationships/hyperlink" Target="https://mof.gov.np/uploads/document/file/Budget%20Speech%202075_20201118080750.pdf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dgetoffice.gov.ng/index.php/2021-appropriation-bill?task=document.viewdoc&amp;id=896" TargetMode="External"/><Relationship Id="rId2" Type="http://schemas.openxmlformats.org/officeDocument/2006/relationships/hyperlink" Target="https://www.budgetoffice.gov.ng/index.php/2020-revised-amendment-bill?task=document.viewdoc&amp;id=813" TargetMode="External"/><Relationship Id="rId1" Type="http://schemas.openxmlformats.org/officeDocument/2006/relationships/hyperlink" Target="https://www.budgetoffice.gov.ng/index.php/2019-executive-budget-proposal?task=document.viewdoc&amp;id=69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conomia.gob.ar/onp/documentos/presutexto/proy2021/ley/pdf/planillas_anexas/capitulo1/anexa101.pdf" TargetMode="External"/><Relationship Id="rId2" Type="http://schemas.openxmlformats.org/officeDocument/2006/relationships/hyperlink" Target="https://www.economia.gob.ar/onp/documentos/presutexto/proy2020/ley/pdf/planillas_anexas/capitulo1/anexa101.pdf" TargetMode="External"/><Relationship Id="rId1" Type="http://schemas.openxmlformats.org/officeDocument/2006/relationships/hyperlink" Target="https://www.economia.gob.ar/onp/documentos/presutexto/proy2019/ley/pdf/planillas_anexas/capitulo1/anexa101.pdf%0a(https:/www.economia.gob.ar/onp/documentos/presutexto/proy2019/ley/pdf/planillas_anexas/capitulo1/universidades.pdf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nance.gov.pk/budget/Budget_in_Brief_2020_21_English.pdf" TargetMode="External"/><Relationship Id="rId2" Type="http://schemas.openxmlformats.org/officeDocument/2006/relationships/hyperlink" Target="http://www.finance.gov.pk/budget/Budget_in_Brief_2020_21_English.pdf" TargetMode="External"/><Relationship Id="rId1" Type="http://schemas.openxmlformats.org/officeDocument/2006/relationships/hyperlink" Target="http://www.finance.gov.pk/budget/Budget_in_Brief_2019_20.pdf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acetaoficial.gob.pa/pdfTemp/29153_B/81724.pdf" TargetMode="External"/><Relationship Id="rId2" Type="http://schemas.openxmlformats.org/officeDocument/2006/relationships/hyperlink" Target="https://www.gacetaoficial.gob.pa/pdfTemp/28899_A/75674.pdf" TargetMode="External"/><Relationship Id="rId1" Type="http://schemas.openxmlformats.org/officeDocument/2006/relationships/hyperlink" Target="https://www.gacetaoficial.gob.pa/pdfTemp/28675_B/70657.pdf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pe/institucion/mef/normas-legales/1135142-proyecto-de-ley-de-presupuesto-del-sector-publico-para-el-ano-fiscal-2021" TargetMode="External"/><Relationship Id="rId2" Type="http://schemas.openxmlformats.org/officeDocument/2006/relationships/hyperlink" Target="https://www.mef.gob.pe/contenidos/presu_publ/anexos/Anexo3_DU014_2019.pdf" TargetMode="External"/><Relationship Id="rId1" Type="http://schemas.openxmlformats.org/officeDocument/2006/relationships/hyperlink" Target="https://www.gob.pe/institucion/mef/normas-legales/223307-30879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bm.gov.ph/index.php/budget-documents/2021/2021-people-s-budget/2021-people-s-proposed-budget" TargetMode="External"/><Relationship Id="rId2" Type="http://schemas.openxmlformats.org/officeDocument/2006/relationships/hyperlink" Target="https://www.dbm.gov.ph/images/pdffiles/2020-Peoples-Proposed-Budget.pdf" TargetMode="External"/><Relationship Id="rId1" Type="http://schemas.openxmlformats.org/officeDocument/2006/relationships/hyperlink" Target="https://www.dbm.gov.ph/images/pdffiles/2019-Peoples-Budget.pdf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s://minfin.gov.ru/common/upload/library/2020/09/main/Ispolnenie_federalnogo_budzheta_2019_god.pdf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f.go.tz/index.php/budget-books%20and%20Annual%20Education%20Sector%20Performance%20Report%20(2020)" TargetMode="External"/><Relationship Id="rId2" Type="http://schemas.openxmlformats.org/officeDocument/2006/relationships/hyperlink" Target="https://www.mof.go.tz/index.php/budget-books%20and%20Annual%20Education%20Sector%20Performance%20Report%20(2020)" TargetMode="External"/><Relationship Id="rId1" Type="http://schemas.openxmlformats.org/officeDocument/2006/relationships/hyperlink" Target="https://www.mof.go.tz/index.php/budget-books%20and%20Annual%20Education%20Sector%20Performance%20Report%20(2020)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hyperlink" Target="https://regulation.gov.uz/ru/d/23838" TargetMode="External"/><Relationship Id="rId1" Type="http://schemas.openxmlformats.org/officeDocument/2006/relationships/hyperlink" Target="https://www.uz.undp.org/content/uzbekistan/en/home/library/democratic_governance/budget-for-citizen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of.gov.bd/sites/default/files/files/mof.portal.gov.bd/budget_mof/18e5883f_e9bc_44ef_ba98_7c6e74df99b7/2.%20Summary%20by%20Ministry%20Division%20%20Operating%20&amp;%20Development.pdf" TargetMode="External"/><Relationship Id="rId2" Type="http://schemas.openxmlformats.org/officeDocument/2006/relationships/hyperlink" Target="https://mof.gov.bd/sites/default/files/files/mof.portal.gov.bd/budget_mof/7f8311f9_b386_414b_a558_f9d2dadd41e3/Combined%20Summary_02_English.pdf" TargetMode="External"/><Relationship Id="rId1" Type="http://schemas.openxmlformats.org/officeDocument/2006/relationships/hyperlink" Target="https://mof.gov.bd/site/view/budget_mof/%E0%A7%A8%E0%A7%A6%E0%A7%A7%E0%A7%AF-%E0%A7%A8%E0%A7%A6/%E0%A6%AC%E0%A6%BE%E0%A6%9C%E0%A7%87%E0%A6%9F%E0%A7%87%E0%A6%B0%20%E0%A6%B8%E0%A6%82%E0%A6%95%E0%A7%8D%E0%A6%B7%E0%A6%BF%E0%A6%AA%E0%A7%8D%E0%A6%A4%E0%A6%B8%E0%A6%BE%E0%A6%B0/Budget-in-Brie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.gov.br/web/dou/-/lei-n-13.978-de-17-de-janeiro-de-2020-23877321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res.gob.cl/597/articles-209081_doc_pdf.pdf" TargetMode="External"/><Relationship Id="rId2" Type="http://schemas.openxmlformats.org/officeDocument/2006/relationships/hyperlink" Target="https://www.dipres.gob.cl/597/articles-202693_doc_pdf.pdf" TargetMode="External"/><Relationship Id="rId1" Type="http://schemas.openxmlformats.org/officeDocument/2006/relationships/hyperlink" Target="https://www.dipres.gob.cl/597/articles-187231_doc_pdf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senado.gov.co/proyectos/images/documentos/Textos%20Radicados/proyectos%20de%20ley/2020%20-%202021/PL%20185-20S%20-%20296-20C%20Presupuesto%202021.pdf" TargetMode="External"/><Relationship Id="rId2" Type="http://schemas.openxmlformats.org/officeDocument/2006/relationships/hyperlink" Target="https://www.minhacienda.gov.co/webcenter/portal/EntOrdenNacional/pages_presupuestogralnacion/pptogralnal2020/decretopresupuesto2020" TargetMode="External"/><Relationship Id="rId1" Type="http://schemas.openxmlformats.org/officeDocument/2006/relationships/hyperlink" Target="https://www.minhacienda.gov.co/webcenter/ShowProperty?nodeId=%2FConexionContent%2FWCC_CLUSTER-065977%2F%2FidcPrimaryFile&amp;revision=latestreleased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f.gov.eg/English/MofNews/WhatisNew/Pages/CitizenVersionoftheExecutiveBudgetProposal20202021.aspx" TargetMode="External"/><Relationship Id="rId2" Type="http://schemas.openxmlformats.org/officeDocument/2006/relationships/hyperlink" Target="http://www.mof.gov.eg/English/MofNews/WhatisNew/Pages/CitizenVersionoftheExecutiveBudgetProposal20202021.aspx" TargetMode="External"/><Relationship Id="rId1" Type="http://schemas.openxmlformats.org/officeDocument/2006/relationships/hyperlink" Target="http://www.mof.gov.eg/English/MofNews/WhatisNew/Pages/CitizenVersionoftheExecutiveBudgetProposal20202021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9C995-A664-433C-B4BE-E87B40D57F14}">
  <dimension ref="A1:T4"/>
  <sheetViews>
    <sheetView tabSelected="1" workbookViewId="0"/>
  </sheetViews>
  <sheetFormatPr defaultColWidth="11.42578125" defaultRowHeight="14.45"/>
  <cols>
    <col min="1" max="1" width="11.5703125" style="1" bestFit="1" customWidth="1"/>
    <col min="2" max="2" width="10.28515625" style="1" bestFit="1" customWidth="1"/>
    <col min="3" max="3" width="17.7109375" style="1" customWidth="1"/>
    <col min="4" max="4" width="33.7109375" style="1" customWidth="1"/>
    <col min="5" max="5" width="13.5703125" style="1" bestFit="1" customWidth="1"/>
    <col min="6" max="6" width="14.42578125" style="1" bestFit="1" customWidth="1"/>
    <col min="7" max="7" width="11" style="1" bestFit="1" customWidth="1"/>
    <col min="8" max="8" width="13.85546875" style="1" bestFit="1" customWidth="1"/>
    <col min="9" max="9" width="10.28515625" style="1" bestFit="1" customWidth="1"/>
    <col min="10" max="10" width="14.28515625" style="1" bestFit="1" customWidth="1"/>
    <col min="11" max="11" width="13.85546875" style="1" customWidth="1"/>
    <col min="12" max="12" width="9.7109375" style="1" customWidth="1"/>
    <col min="13" max="15" width="15.5703125" style="1" bestFit="1" customWidth="1"/>
    <col min="16" max="16" width="16.5703125" style="1" bestFit="1" customWidth="1"/>
    <col min="17" max="17" width="9.7109375" style="1" bestFit="1" customWidth="1"/>
    <col min="18" max="18" width="15.5703125" style="1" bestFit="1" customWidth="1"/>
    <col min="19" max="19" width="16.5703125" style="1" bestFit="1" customWidth="1"/>
    <col min="20" max="20" width="15.140625" style="1" bestFit="1" customWidth="1"/>
    <col min="21" max="16384" width="11.42578125" style="1"/>
  </cols>
  <sheetData>
    <row r="1" spans="1:20" ht="43.5">
      <c r="A1" s="1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57.95">
      <c r="A2" s="33" t="s">
        <v>20</v>
      </c>
      <c r="B2" s="32" t="s">
        <v>21</v>
      </c>
      <c r="C2" s="28">
        <v>2019</v>
      </c>
      <c r="D2" s="12" t="s">
        <v>22</v>
      </c>
      <c r="E2" s="34" t="s">
        <v>23</v>
      </c>
      <c r="F2" s="37">
        <v>15238000</v>
      </c>
      <c r="G2" s="36">
        <v>0.03</v>
      </c>
      <c r="H2" s="35">
        <v>5.0528383255004883</v>
      </c>
      <c r="I2" s="34" t="s">
        <v>24</v>
      </c>
      <c r="J2" s="34" t="s">
        <v>25</v>
      </c>
      <c r="K2" s="29">
        <v>2.8000000000000001E-2</v>
      </c>
      <c r="L2" s="29">
        <f>L3/(1+K2)</f>
        <v>0.92644061515656839</v>
      </c>
      <c r="M2" s="16">
        <v>399417934931</v>
      </c>
      <c r="N2" s="16">
        <v>47590981187</v>
      </c>
      <c r="O2" s="16">
        <f>M2/L2</f>
        <v>431131718964.52142</v>
      </c>
      <c r="P2" s="16">
        <f t="shared" ref="P2:P4" si="0">N2/L2</f>
        <v>51369705093.247803</v>
      </c>
      <c r="Q2" s="29">
        <f t="shared" ref="Q2:Q4" si="1">P2/O2</f>
        <v>0.11915083681763416</v>
      </c>
      <c r="R2" s="29"/>
      <c r="S2" s="29"/>
      <c r="T2" s="29"/>
    </row>
    <row r="3" spans="1:20" ht="43.5">
      <c r="A3" s="33"/>
      <c r="B3" s="32"/>
      <c r="C3" s="28">
        <v>2020</v>
      </c>
      <c r="D3" s="12" t="s">
        <v>26</v>
      </c>
      <c r="E3" s="34"/>
      <c r="F3" s="37"/>
      <c r="G3" s="36"/>
      <c r="H3" s="35"/>
      <c r="I3" s="34"/>
      <c r="J3" s="34"/>
      <c r="K3" s="29">
        <v>0.05</v>
      </c>
      <c r="L3" s="29">
        <f t="shared" ref="L3" si="2">L4/(1+K3)</f>
        <v>0.95238095238095233</v>
      </c>
      <c r="M3" s="16">
        <v>428380153452</v>
      </c>
      <c r="N3" s="16">
        <v>48420358455</v>
      </c>
      <c r="O3" s="16">
        <f>M3/L3</f>
        <v>449799161124.60004</v>
      </c>
      <c r="P3" s="16">
        <f t="shared" si="0"/>
        <v>50841376377.75</v>
      </c>
      <c r="Q3" s="29">
        <f t="shared" si="1"/>
        <v>0.11303128323013101</v>
      </c>
      <c r="R3" s="29">
        <f t="shared" ref="R3:T4" si="3">(O3-O2)/O2</f>
        <v>4.3298698144765335E-2</v>
      </c>
      <c r="S3" s="29">
        <f t="shared" si="3"/>
        <v>-1.0284830612493587E-2</v>
      </c>
      <c r="T3" s="29">
        <f t="shared" si="3"/>
        <v>-5.1359719754796314E-2</v>
      </c>
    </row>
    <row r="4" spans="1:20" ht="72.599999999999994">
      <c r="A4" s="33"/>
      <c r="B4" s="32"/>
      <c r="C4" s="28">
        <v>2021</v>
      </c>
      <c r="D4" s="12" t="s">
        <v>27</v>
      </c>
      <c r="E4" s="34"/>
      <c r="F4" s="37"/>
      <c r="G4" s="36"/>
      <c r="H4" s="35"/>
      <c r="I4" s="34"/>
      <c r="J4" s="34"/>
      <c r="K4" s="29"/>
      <c r="L4" s="29">
        <v>1</v>
      </c>
      <c r="M4" s="16">
        <v>452640798287</v>
      </c>
      <c r="N4" s="16">
        <v>50801681922</v>
      </c>
      <c r="O4" s="16">
        <v>452640798287</v>
      </c>
      <c r="P4" s="16">
        <f t="shared" si="0"/>
        <v>50801681922</v>
      </c>
      <c r="Q4" s="29">
        <f t="shared" si="1"/>
        <v>0.11223398799723053</v>
      </c>
      <c r="R4" s="29">
        <f t="shared" si="3"/>
        <v>6.3175688351557284E-3</v>
      </c>
      <c r="S4" s="29">
        <f t="shared" si="3"/>
        <v>-7.8075100593405077E-4</v>
      </c>
      <c r="T4" s="29">
        <f t="shared" si="3"/>
        <v>-7.0537572441533008E-3</v>
      </c>
    </row>
  </sheetData>
  <mergeCells count="8">
    <mergeCell ref="B2:B4"/>
    <mergeCell ref="A2:A4"/>
    <mergeCell ref="J2:J4"/>
    <mergeCell ref="I2:I4"/>
    <mergeCell ref="H2:H4"/>
    <mergeCell ref="G2:G4"/>
    <mergeCell ref="F2:F4"/>
    <mergeCell ref="E2:E4"/>
  </mergeCells>
  <hyperlinks>
    <hyperlink ref="D2" r:id="rId1" display="https://www.budgetmof.gov.af/images/stories/DGB/BPRD/National Budget/Fiscal_Year_1398/1398 Natinal Budget English Version.pdf" xr:uid="{D40B2DA6-CB4D-4504-9A05-3E8837280551}"/>
    <hyperlink ref="D3" r:id="rId2" display="https://www.budgetmof.gov.af/images/stories/DGB/BPRD/National Budget/1399_Budget/MasterEnglish.pdf" xr:uid="{37F44D65-6A11-4F98-8D76-C22C3CE66F97}"/>
    <hyperlink ref="D4" r:id="rId3" display="https://www.budgetmof.gov.af/images/stories/DGB/BPRD/National Budget/1400_Budget/1400 National budget (Pashto Version - PDF).pdf" xr:uid="{C8E733C0-F9AE-4877-B29E-F0DC2A456F59}"/>
  </hyperlinks>
  <pageMargins left="0.7" right="0.7" top="0.75" bottom="0.75" header="0.3" footer="0.3"/>
  <pageSetup paperSize="9" orientation="portrait" horizontalDpi="90" verticalDpi="9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65770-3175-473E-B4CC-BF780D2D9138}">
  <dimension ref="A1:T4"/>
  <sheetViews>
    <sheetView topLeftCell="E1" workbookViewId="0">
      <selection activeCell="U10" sqref="U10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3.42578125" customWidth="1"/>
    <col min="4" max="4" width="19.285156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9.7109375" bestFit="1" customWidth="1"/>
    <col min="14" max="14" width="18.710937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76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43.5">
      <c r="A2" s="38" t="s">
        <v>77</v>
      </c>
      <c r="B2" s="32" t="s">
        <v>78</v>
      </c>
      <c r="C2" s="31">
        <v>2019</v>
      </c>
      <c r="D2" s="12" t="s">
        <v>79</v>
      </c>
      <c r="E2" s="32" t="s">
        <v>31</v>
      </c>
      <c r="F2" s="39">
        <v>70601000</v>
      </c>
      <c r="G2" s="40">
        <v>0.153</v>
      </c>
      <c r="H2" s="41">
        <v>7.8277683258056641</v>
      </c>
      <c r="I2" s="32" t="s">
        <v>24</v>
      </c>
      <c r="J2" s="32" t="s">
        <v>80</v>
      </c>
      <c r="K2" s="29">
        <v>2.5999999999999999E-2</v>
      </c>
      <c r="L2" s="29">
        <f t="shared" ref="L2:L3" si="0">L3/(1+K2)</f>
        <v>0.96025504373961734</v>
      </c>
      <c r="M2" s="16">
        <v>2461112100000000</v>
      </c>
      <c r="N2" s="16">
        <v>492455088152000</v>
      </c>
      <c r="O2" s="16">
        <f t="shared" ref="O2:O4" si="1">M2/L2</f>
        <v>2562977529818999.5</v>
      </c>
      <c r="P2" s="16">
        <f t="shared" ref="P2:P4" si="2">N2/L2</f>
        <v>512837804250611.25</v>
      </c>
      <c r="Q2" s="29">
        <f t="shared" ref="Q2:Q4" si="3">P2/O2</f>
        <v>0.20009453781158529</v>
      </c>
      <c r="R2" s="29"/>
      <c r="S2" s="29"/>
      <c r="T2" s="29"/>
    </row>
    <row r="3" spans="1:20" ht="43.5">
      <c r="A3" s="38"/>
      <c r="B3" s="32"/>
      <c r="C3" s="31">
        <v>2020</v>
      </c>
      <c r="D3" s="12" t="s">
        <v>81</v>
      </c>
      <c r="E3" s="32"/>
      <c r="F3" s="39"/>
      <c r="G3" s="40"/>
      <c r="H3" s="41"/>
      <c r="I3" s="32"/>
      <c r="J3" s="32"/>
      <c r="K3" s="29">
        <v>1.4999999999999999E-2</v>
      </c>
      <c r="L3" s="29">
        <f t="shared" si="0"/>
        <v>0.98522167487684742</v>
      </c>
      <c r="M3" s="16">
        <v>2739165851403000</v>
      </c>
      <c r="N3" s="16">
        <v>547833170281000</v>
      </c>
      <c r="O3" s="16">
        <f t="shared" si="1"/>
        <v>2780253339174044.5</v>
      </c>
      <c r="P3" s="16">
        <f t="shared" si="2"/>
        <v>556050667835214.94</v>
      </c>
      <c r="Q3" s="29">
        <f t="shared" si="3"/>
        <v>0.20000000000014603</v>
      </c>
      <c r="R3" s="29">
        <f t="shared" ref="R3:T4" si="4">(O3-O2)/O2</f>
        <v>8.4774761708655819E-2</v>
      </c>
      <c r="S3" s="29">
        <f t="shared" si="4"/>
        <v>8.4262242811348254E-2</v>
      </c>
      <c r="T3" s="29">
        <f t="shared" si="4"/>
        <v>-4.7246572781648973E-4</v>
      </c>
    </row>
    <row r="4" spans="1:20">
      <c r="A4" s="38"/>
      <c r="B4" s="32"/>
      <c r="C4" s="31">
        <v>2021</v>
      </c>
      <c r="D4" s="12" t="s">
        <v>82</v>
      </c>
      <c r="E4" s="32"/>
      <c r="F4" s="39"/>
      <c r="G4" s="40"/>
      <c r="H4" s="41"/>
      <c r="I4" s="32"/>
      <c r="J4" s="32"/>
      <c r="K4" s="29"/>
      <c r="L4" s="29">
        <v>1</v>
      </c>
      <c r="M4" s="16">
        <v>2750028018431000</v>
      </c>
      <c r="N4" s="16">
        <v>550005603689000</v>
      </c>
      <c r="O4" s="16">
        <f t="shared" si="1"/>
        <v>2750028018431000</v>
      </c>
      <c r="P4" s="16">
        <f t="shared" si="2"/>
        <v>550005603689000</v>
      </c>
      <c r="Q4" s="29">
        <f t="shared" si="3"/>
        <v>0.20000000000101817</v>
      </c>
      <c r="R4" s="29">
        <f t="shared" si="4"/>
        <v>-1.0871426829047102E-2</v>
      </c>
      <c r="S4" s="29">
        <f t="shared" si="4"/>
        <v>-1.0871426824733868E-2</v>
      </c>
      <c r="T4" s="19">
        <f t="shared" si="4"/>
        <v>4.3606784849682743E-12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2" r:id="rId1" display="https://peraturan.bpk.go.id/Home/Details/99155/perpres-no-129-tahun-2018" xr:uid="{291F7E94-0EF9-4D16-9CC4-E0CAD430D993}"/>
    <hyperlink ref="D3" r:id="rId2" display="http://www.djpk.kemenkeu.go.id/wp-content/uploads/2020/06/2.-Perpres-Nomor-72-Tahun-2020-Lampiran-I.pdf" xr:uid="{BB28FEBA-12D8-441D-BA23-F579CA96F4E2}"/>
    <hyperlink ref="D4" r:id="rId3" display="https://www.hukumonline.com/pusatdata/detail/lt5fa10dfc30a5b/node/120/uu-no-9-tahun-2020-anggaran-pendapatan-dan-belanja-negara-tahun-anggaran-2021" xr:uid="{A8EEFE32-E94E-4F68-8EB4-58F7DC97F4C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F747-843E-4055-B20C-56A6274A4A0B}">
  <dimension ref="A1:T4"/>
  <sheetViews>
    <sheetView topLeftCell="E1" workbookViewId="0">
      <selection activeCell="V13" sqref="V13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2.85546875" customWidth="1"/>
    <col min="4" max="4" width="26.1406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140625" bestFit="1" customWidth="1"/>
    <col min="14" max="14" width="16.14062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87">
      <c r="A2" s="38" t="s">
        <v>83</v>
      </c>
      <c r="B2" s="32" t="s">
        <v>62</v>
      </c>
      <c r="C2" s="31">
        <v>2019</v>
      </c>
      <c r="D2" s="12" t="s">
        <v>84</v>
      </c>
      <c r="E2" s="32" t="s">
        <v>31</v>
      </c>
      <c r="F2" s="39">
        <v>3334000</v>
      </c>
      <c r="G2" s="40">
        <v>0.03</v>
      </c>
      <c r="H2" s="41">
        <v>7.6661262512207031</v>
      </c>
      <c r="I2" s="32" t="s">
        <v>24</v>
      </c>
      <c r="J2" s="32" t="s">
        <v>85</v>
      </c>
      <c r="K2" s="29">
        <v>7.0000000000000001E-3</v>
      </c>
      <c r="L2" s="29">
        <f t="shared" ref="L2:L3" si="0">L3/(1+K2)</f>
        <v>1.0102224408792575</v>
      </c>
      <c r="M2" s="16">
        <v>8813000000</v>
      </c>
      <c r="N2" s="16">
        <v>1198000000</v>
      </c>
      <c r="O2" s="16">
        <f t="shared" ref="O2:O4" si="1">M2/L2</f>
        <v>8723821252.9999981</v>
      </c>
      <c r="P2" s="16">
        <f t="shared" ref="P2:P4" si="2">N2/L2</f>
        <v>1185877437.9999998</v>
      </c>
      <c r="Q2" s="29">
        <f t="shared" ref="Q2:Q4" si="3">P2/O2</f>
        <v>0.13593554975604222</v>
      </c>
      <c r="R2" s="29"/>
      <c r="S2" s="29"/>
      <c r="T2" s="29"/>
    </row>
    <row r="3" spans="1:20" ht="87">
      <c r="A3" s="38"/>
      <c r="B3" s="32"/>
      <c r="C3" s="31">
        <v>2020</v>
      </c>
      <c r="D3" s="12" t="s">
        <v>84</v>
      </c>
      <c r="E3" s="32"/>
      <c r="F3" s="39"/>
      <c r="G3" s="40"/>
      <c r="H3" s="41"/>
      <c r="I3" s="32"/>
      <c r="J3" s="32"/>
      <c r="K3" s="29">
        <v>-1.7000000000000001E-2</v>
      </c>
      <c r="L3" s="29">
        <f t="shared" si="0"/>
        <v>1.0172939979654121</v>
      </c>
      <c r="M3" s="16">
        <v>9607000000</v>
      </c>
      <c r="N3" s="16">
        <v>1014000000</v>
      </c>
      <c r="O3" s="16">
        <f t="shared" si="1"/>
        <v>9443681000</v>
      </c>
      <c r="P3" s="16">
        <f t="shared" si="2"/>
        <v>996761999.99999988</v>
      </c>
      <c r="Q3" s="29">
        <f t="shared" si="3"/>
        <v>0.10554803788903923</v>
      </c>
      <c r="R3" s="29">
        <f t="shared" ref="R3:T4" si="4">(O3-O2)/O2</f>
        <v>8.2516563111887736E-2</v>
      </c>
      <c r="S3" s="29">
        <f t="shared" si="4"/>
        <v>-0.15947300449441548</v>
      </c>
      <c r="T3" s="29">
        <f t="shared" si="4"/>
        <v>-0.22354352427704285</v>
      </c>
    </row>
    <row r="4" spans="1:20" ht="72.599999999999994">
      <c r="A4" s="38"/>
      <c r="B4" s="32"/>
      <c r="C4" s="31">
        <v>2021</v>
      </c>
      <c r="D4" s="12" t="s">
        <v>86</v>
      </c>
      <c r="E4" s="32"/>
      <c r="F4" s="39"/>
      <c r="G4" s="40"/>
      <c r="H4" s="41"/>
      <c r="I4" s="32"/>
      <c r="J4" s="32"/>
      <c r="K4" s="29"/>
      <c r="L4" s="29">
        <v>1</v>
      </c>
      <c r="M4" s="16">
        <v>10097000000</v>
      </c>
      <c r="N4" s="16">
        <v>1279000000</v>
      </c>
      <c r="O4" s="16">
        <f t="shared" si="1"/>
        <v>10097000000</v>
      </c>
      <c r="P4" s="16">
        <f t="shared" si="2"/>
        <v>1279000000</v>
      </c>
      <c r="Q4" s="29">
        <f t="shared" si="3"/>
        <v>0.12667128850153511</v>
      </c>
      <c r="R4" s="29">
        <f t="shared" si="4"/>
        <v>6.9180545170892574E-2</v>
      </c>
      <c r="S4" s="29">
        <f t="shared" si="4"/>
        <v>0.28315485542185614</v>
      </c>
      <c r="T4" s="29">
        <f t="shared" si="4"/>
        <v>0.20012925900813411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2" r:id="rId1" display="https://mof.gov.jo/Portals/0/MOF_Content_EN/MOF_EN/MOF_EN/General Government Financial Bulletins/2020/ENGLISH Aug 2020.pdf" xr:uid="{A3EA75C5-2CF5-4EB8-95B8-91854872BA2B}"/>
    <hyperlink ref="D3" r:id="rId2" display="https://mof.gov.jo/Portals/0/MOF_Content_EN/MOF_EN/MOF_EN/General Government Financial Bulletins/2020/ENGLISH Aug 2020.pdf" xr:uid="{A46411BF-DD27-4BFF-8A77-63F1FB32F8E6}"/>
    <hyperlink ref="D4" r:id="rId3" display="http://www.gbd.gov.jo/Uploads/Files/gbd/law-min/2020/en/2.pdf" xr:uid="{479A7EBC-B601-43A1-9972-C22FD521DF75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3AA17-C6D6-494C-B275-3E46E9AF94B7}">
  <dimension ref="A1:T4"/>
  <sheetViews>
    <sheetView topLeftCell="D1" workbookViewId="0">
      <selection activeCell="N10" sqref="N10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3.5703125" customWidth="1"/>
    <col min="4" max="4" width="22.285156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7109375" bestFit="1" customWidth="1"/>
    <col min="14" max="14" width="16.710937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57.95">
      <c r="A2" s="38" t="s">
        <v>87</v>
      </c>
      <c r="B2" s="32" t="s">
        <v>88</v>
      </c>
      <c r="C2" s="31">
        <v>2019</v>
      </c>
      <c r="D2" s="12" t="s">
        <v>89</v>
      </c>
      <c r="E2" s="32" t="s">
        <v>31</v>
      </c>
      <c r="F2" s="39">
        <v>4669000</v>
      </c>
      <c r="G2" s="40">
        <v>2.9000000000000001E-2</v>
      </c>
      <c r="H2" s="41">
        <v>9.127436637878418</v>
      </c>
      <c r="I2" s="32" t="s">
        <v>24</v>
      </c>
      <c r="J2" s="32" t="s">
        <v>90</v>
      </c>
      <c r="K2" s="29">
        <v>5.3999999999999999E-2</v>
      </c>
      <c r="L2" s="29">
        <f t="shared" ref="L2:L3" si="0">L3/(1+K2)</f>
        <v>0.8825735845726137</v>
      </c>
      <c r="M2" s="16">
        <v>13578000000000</v>
      </c>
      <c r="N2" s="16">
        <v>2336400000000</v>
      </c>
      <c r="O2" s="16">
        <f t="shared" ref="O2:O4" si="1">M2/L2</f>
        <v>15384552900000</v>
      </c>
      <c r="P2" s="16">
        <f t="shared" ref="P2:P4" si="2">N2/L2</f>
        <v>2647258020000</v>
      </c>
      <c r="Q2" s="29">
        <f t="shared" ref="Q2:Q4" si="3">P2/O2</f>
        <v>0.17207247017233759</v>
      </c>
      <c r="R2" s="29"/>
      <c r="S2" s="29"/>
      <c r="T2" s="29"/>
    </row>
    <row r="3" spans="1:20" ht="57.95">
      <c r="A3" s="38"/>
      <c r="B3" s="32"/>
      <c r="C3" s="31">
        <v>2020</v>
      </c>
      <c r="D3" s="12" t="s">
        <v>91</v>
      </c>
      <c r="E3" s="32"/>
      <c r="F3" s="39"/>
      <c r="G3" s="40"/>
      <c r="H3" s="41"/>
      <c r="I3" s="32"/>
      <c r="J3" s="32"/>
      <c r="K3" s="29">
        <v>7.4999999999999997E-2</v>
      </c>
      <c r="L3" s="29">
        <f t="shared" si="0"/>
        <v>0.93023255813953487</v>
      </c>
      <c r="M3" s="16">
        <v>17159000000000</v>
      </c>
      <c r="N3" s="16">
        <v>3191100000000</v>
      </c>
      <c r="O3" s="16">
        <f t="shared" si="1"/>
        <v>18445925000000</v>
      </c>
      <c r="P3" s="16">
        <f t="shared" si="2"/>
        <v>3430432500000</v>
      </c>
      <c r="Q3" s="29">
        <f t="shared" si="3"/>
        <v>0.18597237601258815</v>
      </c>
      <c r="R3" s="29">
        <f t="shared" ref="R3:T4" si="4">(O3-O2)/O2</f>
        <v>0.19898999469786346</v>
      </c>
      <c r="S3" s="29">
        <f t="shared" si="4"/>
        <v>0.29584365184017841</v>
      </c>
      <c r="T3" s="29">
        <f t="shared" si="4"/>
        <v>8.0779370612447374E-2</v>
      </c>
    </row>
    <row r="4" spans="1:20" ht="130.5">
      <c r="A4" s="38"/>
      <c r="B4" s="32"/>
      <c r="C4" s="31">
        <v>2021</v>
      </c>
      <c r="D4" s="12" t="s">
        <v>92</v>
      </c>
      <c r="E4" s="32"/>
      <c r="F4" s="39"/>
      <c r="G4" s="40"/>
      <c r="H4" s="41"/>
      <c r="I4" s="32"/>
      <c r="J4" s="32"/>
      <c r="K4" s="29"/>
      <c r="L4" s="29">
        <v>1</v>
      </c>
      <c r="M4" s="16">
        <v>13747000000000</v>
      </c>
      <c r="N4" s="16">
        <v>2661000000000</v>
      </c>
      <c r="O4" s="16">
        <f t="shared" si="1"/>
        <v>13747000000000</v>
      </c>
      <c r="P4" s="16">
        <f t="shared" si="2"/>
        <v>2661000000000</v>
      </c>
      <c r="Q4" s="29">
        <f t="shared" si="3"/>
        <v>0.19356950607405252</v>
      </c>
      <c r="R4" s="29">
        <f t="shared" si="4"/>
        <v>-0.25474054567607751</v>
      </c>
      <c r="S4" s="29">
        <f t="shared" si="4"/>
        <v>-0.22429606179395747</v>
      </c>
      <c r="T4" s="29">
        <f t="shared" si="4"/>
        <v>4.0850852284374385E-2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2" r:id="rId1" xr:uid="{14FFF870-8BFA-4ACB-8802-08AD22A58E44}"/>
    <hyperlink ref="D3" r:id="rId2" display="https://www.gov.kz/memleket/entities/minfin/documents/details/103223?lang=ru" xr:uid="{63E80AF6-7E75-4DCC-A3C4-B74C0EFE049E}"/>
    <hyperlink ref="D4" r:id="rId3" display="https://www.gov.kz/memleket/entities/economy/documents/details/78291?lang=ru_x000a_" xr:uid="{A25DEF0F-EE6A-473E-955C-EA77921523F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E7843-4954-4136-8760-E386435353BF}">
  <dimension ref="A1:T4"/>
  <sheetViews>
    <sheetView topLeftCell="D1" workbookViewId="0">
      <selection activeCell="I12" sqref="I12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4.42578125" customWidth="1"/>
    <col min="4" max="4" width="20.1406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140625" bestFit="1" customWidth="1"/>
    <col min="14" max="14" width="16.14062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87">
      <c r="A2" s="38" t="s">
        <v>93</v>
      </c>
      <c r="B2" s="32" t="s">
        <v>66</v>
      </c>
      <c r="C2" s="31" t="s">
        <v>36</v>
      </c>
      <c r="D2" s="12" t="s">
        <v>94</v>
      </c>
      <c r="E2" s="32" t="s">
        <v>38</v>
      </c>
      <c r="F2" s="39">
        <v>19716000</v>
      </c>
      <c r="G2" s="40">
        <v>4.7E-2</v>
      </c>
      <c r="H2" s="41">
        <v>8.4692392349243164</v>
      </c>
      <c r="I2" s="32" t="s">
        <v>39</v>
      </c>
      <c r="J2" s="32" t="s">
        <v>95</v>
      </c>
      <c r="K2" s="29">
        <v>5.8000000000000003E-2</v>
      </c>
      <c r="L2" s="29">
        <f t="shared" ref="L2:L3" si="0">L3/(1+K2)</f>
        <v>0.89336444623911426</v>
      </c>
      <c r="M2" s="16">
        <v>2690000000000</v>
      </c>
      <c r="N2" s="16">
        <v>442328400000</v>
      </c>
      <c r="O2" s="16">
        <f t="shared" ref="O2:O4" si="1">M2/L2</f>
        <v>3011089160000.0005</v>
      </c>
      <c r="P2" s="16">
        <f t="shared" ref="P2:P4" si="2">N2/L2</f>
        <v>495126487137.60004</v>
      </c>
      <c r="Q2" s="29">
        <f t="shared" ref="Q2:Q4" si="3">P2/O2</f>
        <v>0.16443434944237917</v>
      </c>
      <c r="R2" s="29"/>
      <c r="S2" s="29"/>
      <c r="T2" s="29"/>
    </row>
    <row r="3" spans="1:20" ht="87">
      <c r="A3" s="38"/>
      <c r="B3" s="32"/>
      <c r="C3" s="31" t="s">
        <v>41</v>
      </c>
      <c r="D3" s="12" t="s">
        <v>96</v>
      </c>
      <c r="E3" s="32"/>
      <c r="F3" s="39"/>
      <c r="G3" s="40"/>
      <c r="H3" s="41"/>
      <c r="I3" s="32"/>
      <c r="J3" s="32"/>
      <c r="K3" s="29">
        <v>5.8000000000000003E-2</v>
      </c>
      <c r="L3" s="29">
        <f t="shared" si="0"/>
        <v>0.94517958412098291</v>
      </c>
      <c r="M3" s="16">
        <v>2817800000000</v>
      </c>
      <c r="N3" s="16">
        <v>494807400000</v>
      </c>
      <c r="O3" s="16">
        <f t="shared" si="1"/>
        <v>2981232400000.0005</v>
      </c>
      <c r="P3" s="16">
        <f t="shared" si="2"/>
        <v>523506229200.00006</v>
      </c>
      <c r="Q3" s="29">
        <f t="shared" si="3"/>
        <v>0.17560061040528072</v>
      </c>
      <c r="R3" s="29">
        <f t="shared" ref="R3:T4" si="4">(O3-O2)/O2</f>
        <v>-9.9156014363918719E-3</v>
      </c>
      <c r="S3" s="29">
        <f t="shared" si="4"/>
        <v>5.7318165760970576E-2</v>
      </c>
      <c r="T3" s="29">
        <f t="shared" si="4"/>
        <v>6.7907107005123715E-2</v>
      </c>
    </row>
    <row r="4" spans="1:20" ht="87">
      <c r="A4" s="38"/>
      <c r="B4" s="32"/>
      <c r="C4" s="31" t="s">
        <v>43</v>
      </c>
      <c r="D4" s="12" t="s">
        <v>97</v>
      </c>
      <c r="E4" s="32"/>
      <c r="F4" s="39"/>
      <c r="G4" s="40"/>
      <c r="H4" s="41"/>
      <c r="I4" s="32"/>
      <c r="J4" s="32"/>
      <c r="K4" s="29"/>
      <c r="L4" s="29">
        <v>1</v>
      </c>
      <c r="M4" s="16">
        <v>2790400000000</v>
      </c>
      <c r="N4" s="16">
        <v>505101200000</v>
      </c>
      <c r="O4" s="16">
        <f t="shared" si="1"/>
        <v>2790400000000</v>
      </c>
      <c r="P4" s="16">
        <f t="shared" si="2"/>
        <v>505101200000</v>
      </c>
      <c r="Q4" s="29">
        <f t="shared" si="3"/>
        <v>0.18101390481651375</v>
      </c>
      <c r="R4" s="29">
        <f t="shared" si="4"/>
        <v>-6.4011245819011103E-2</v>
      </c>
      <c r="S4" s="29">
        <f t="shared" si="4"/>
        <v>-3.5157230560801243E-2</v>
      </c>
      <c r="T4" s="29">
        <f t="shared" si="4"/>
        <v>3.0827309761277701E-2</v>
      </c>
    </row>
  </sheetData>
  <mergeCells count="8">
    <mergeCell ref="H2:H4"/>
    <mergeCell ref="I2:I4"/>
    <mergeCell ref="J2:J4"/>
    <mergeCell ref="A2:A4"/>
    <mergeCell ref="B2:B4"/>
    <mergeCell ref="E2:E4"/>
    <mergeCell ref="F2:F4"/>
    <mergeCell ref="G2:G4"/>
  </mergeCells>
  <hyperlinks>
    <hyperlink ref="D2" r:id="rId1" xr:uid="{49FEF9AE-03BE-48F8-8F3E-45EE6786332A}"/>
    <hyperlink ref="D3" r:id="rId2" xr:uid="{5D319126-F343-478E-8F3D-C95E9CAB228A}"/>
    <hyperlink ref="D4" r:id="rId3" xr:uid="{A9D62755-B7F2-4D60-9CC5-61CBA0C3B72B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A620-CC18-480C-A98F-8E7A0262E3E7}">
  <dimension ref="A1:T4"/>
  <sheetViews>
    <sheetView workbookViewId="0">
      <selection activeCell="K16" sqref="K16"/>
    </sheetView>
  </sheetViews>
  <sheetFormatPr defaultColWidth="11.42578125" defaultRowHeight="14.45"/>
  <cols>
    <col min="4" max="4" width="24" customWidth="1"/>
    <col min="13" max="13" width="15.28515625" customWidth="1"/>
    <col min="14" max="14" width="16.7109375" customWidth="1"/>
    <col min="15" max="15" width="15.5703125" bestFit="1" customWidth="1"/>
    <col min="16" max="16" width="14.5703125" bestFit="1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87">
      <c r="A2" s="38" t="s">
        <v>98</v>
      </c>
      <c r="B2" s="32" t="s">
        <v>88</v>
      </c>
      <c r="C2" s="31">
        <v>2019</v>
      </c>
      <c r="D2" s="12" t="s">
        <v>99</v>
      </c>
      <c r="E2" s="32" t="s">
        <v>38</v>
      </c>
      <c r="F2" s="39">
        <v>1870000</v>
      </c>
      <c r="G2" s="40">
        <v>1.0999999999999999E-2</v>
      </c>
      <c r="H2" s="41">
        <v>8.6521005630493164</v>
      </c>
      <c r="I2" s="32" t="s">
        <v>24</v>
      </c>
      <c r="J2" s="38" t="s">
        <v>100</v>
      </c>
      <c r="K2" s="29">
        <v>3.1E-2</v>
      </c>
      <c r="L2" s="29">
        <f t="shared" ref="L2:L3" si="0">L3/(1+K2)</f>
        <v>0.90058691249087042</v>
      </c>
      <c r="M2" s="16">
        <v>180000000000</v>
      </c>
      <c r="N2" s="16">
        <v>37100000000</v>
      </c>
      <c r="O2" s="16">
        <f t="shared" ref="O2:O4" si="1">M2/L2</f>
        <v>199869659999.99997</v>
      </c>
      <c r="P2" s="16">
        <f t="shared" ref="P2:P4" si="2">N2/L2</f>
        <v>41195357699.999992</v>
      </c>
      <c r="Q2" s="29">
        <f t="shared" ref="Q2:Q4" si="3">P2/O2</f>
        <v>0.20611111111111111</v>
      </c>
      <c r="R2" s="29"/>
      <c r="S2" s="29"/>
      <c r="T2" s="29"/>
    </row>
    <row r="3" spans="1:20" ht="57.95">
      <c r="A3" s="38"/>
      <c r="B3" s="32"/>
      <c r="C3" s="31">
        <v>2020</v>
      </c>
      <c r="D3" s="12" t="s">
        <v>101</v>
      </c>
      <c r="E3" s="32"/>
      <c r="F3" s="39"/>
      <c r="G3" s="40"/>
      <c r="H3" s="41"/>
      <c r="I3" s="32"/>
      <c r="J3" s="38"/>
      <c r="K3" s="29">
        <v>7.6999999999999999E-2</v>
      </c>
      <c r="L3" s="29">
        <f t="shared" si="0"/>
        <v>0.92850510677808729</v>
      </c>
      <c r="M3" s="16">
        <v>192000000000</v>
      </c>
      <c r="N3" s="16">
        <v>36400000000</v>
      </c>
      <c r="O3" s="16">
        <f t="shared" si="1"/>
        <v>206784000000</v>
      </c>
      <c r="P3" s="16">
        <f t="shared" si="2"/>
        <v>39202800000</v>
      </c>
      <c r="Q3" s="29">
        <f t="shared" si="3"/>
        <v>0.18958333333333333</v>
      </c>
      <c r="R3" s="29">
        <f t="shared" ref="R3:T4" si="4">(O3-O2)/O2</f>
        <v>3.4594245069511961E-2</v>
      </c>
      <c r="S3" s="29">
        <f t="shared" si="4"/>
        <v>-4.8368500997382838E-2</v>
      </c>
      <c r="T3" s="29">
        <f t="shared" si="4"/>
        <v>-8.0188679245283029E-2</v>
      </c>
    </row>
    <row r="4" spans="1:20" ht="57.95">
      <c r="A4" s="38"/>
      <c r="B4" s="32"/>
      <c r="C4" s="31">
        <v>2021</v>
      </c>
      <c r="D4" s="12" t="s">
        <v>102</v>
      </c>
      <c r="E4" s="32"/>
      <c r="F4" s="39"/>
      <c r="G4" s="40"/>
      <c r="H4" s="41"/>
      <c r="I4" s="32"/>
      <c r="J4" s="38"/>
      <c r="K4" s="29"/>
      <c r="L4" s="29">
        <v>1</v>
      </c>
      <c r="M4" s="16">
        <v>184000000000</v>
      </c>
      <c r="N4" s="16">
        <v>36700000000</v>
      </c>
      <c r="O4" s="16">
        <f t="shared" si="1"/>
        <v>184000000000</v>
      </c>
      <c r="P4" s="16">
        <f t="shared" si="2"/>
        <v>36700000000</v>
      </c>
      <c r="Q4" s="29">
        <f t="shared" si="3"/>
        <v>0.19945652173913042</v>
      </c>
      <c r="R4" s="29">
        <f t="shared" si="4"/>
        <v>-0.11018260600433302</v>
      </c>
      <c r="S4" s="29">
        <f t="shared" si="4"/>
        <v>-6.3842378605609804E-2</v>
      </c>
      <c r="T4" s="29">
        <f t="shared" si="4"/>
        <v>5.2078356426182484E-2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2" r:id="rId1" xr:uid="{42D23A75-144B-4380-8DE7-42651B6922F7}"/>
    <hyperlink ref="D3" r:id="rId2" xr:uid="{C9999BE7-9D49-4EED-B274-B397B532187B}"/>
    <hyperlink ref="D4" r:id="rId3" xr:uid="{D342710F-E78A-4C7B-BF82-8231461A80B6}"/>
  </hyperlinks>
  <pageMargins left="0.7" right="0.7" top="0.75" bottom="0.75" header="0.3" footer="0.3"/>
  <pageSetup paperSize="9" orientation="portrait" horizontalDpi="300" verticalDpi="300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3E282-2997-453F-9E5C-F82E6CE33AEF}">
  <dimension ref="A1:T4"/>
  <sheetViews>
    <sheetView topLeftCell="D1" workbookViewId="0">
      <selection activeCell="I13" sqref="I13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3" customWidth="1"/>
    <col min="4" max="4" width="20.8554687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140625" bestFit="1" customWidth="1"/>
    <col min="14" max="14" width="16.14062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72.599999999999994">
      <c r="A2" s="38" t="s">
        <v>103</v>
      </c>
      <c r="B2" s="32" t="s">
        <v>29</v>
      </c>
      <c r="C2" s="31">
        <v>2019</v>
      </c>
      <c r="D2" s="12" t="s">
        <v>104</v>
      </c>
      <c r="E2" s="32" t="s">
        <v>31</v>
      </c>
      <c r="F2" s="39">
        <v>33561000</v>
      </c>
      <c r="G2" s="40">
        <v>0.21299999999999999</v>
      </c>
      <c r="H2" s="41">
        <v>8.824254035949707</v>
      </c>
      <c r="I2" s="32" t="s">
        <v>24</v>
      </c>
      <c r="J2" s="38" t="s">
        <v>105</v>
      </c>
      <c r="K2" s="29">
        <v>2.8000000000000001E-2</v>
      </c>
      <c r="L2" s="29">
        <f t="shared" ref="L2:L3" si="0">L3/(1+K2)</f>
        <v>0.93805462479691126</v>
      </c>
      <c r="M2" s="16">
        <v>4473732740202</v>
      </c>
      <c r="N2" s="16">
        <v>757400000000</v>
      </c>
      <c r="O2" s="16">
        <f t="shared" ref="O2:O4" si="1">M2/L2</f>
        <v>4769160155433.9785</v>
      </c>
      <c r="P2" s="16">
        <f t="shared" ref="P2:P4" si="2">N2/L2</f>
        <v>807415666399.99988</v>
      </c>
      <c r="Q2" s="29">
        <f t="shared" ref="Q2:Q4" si="3">P2/O2</f>
        <v>0.1692993399435393</v>
      </c>
      <c r="R2" s="29"/>
      <c r="S2" s="29"/>
      <c r="T2" s="29"/>
    </row>
    <row r="3" spans="1:20" ht="72.599999999999994">
      <c r="A3" s="38"/>
      <c r="B3" s="32"/>
      <c r="C3" s="31">
        <v>2020</v>
      </c>
      <c r="D3" s="12" t="s">
        <v>106</v>
      </c>
      <c r="E3" s="32"/>
      <c r="F3" s="39"/>
      <c r="G3" s="40"/>
      <c r="H3" s="41"/>
      <c r="I3" s="32"/>
      <c r="J3" s="38"/>
      <c r="K3" s="29">
        <v>3.6999999999999998E-2</v>
      </c>
      <c r="L3" s="29">
        <f t="shared" si="0"/>
        <v>0.96432015429122475</v>
      </c>
      <c r="M3" s="16">
        <v>4653688471940</v>
      </c>
      <c r="N3" s="16">
        <v>799531964210</v>
      </c>
      <c r="O3" s="16">
        <f t="shared" si="1"/>
        <v>4825874945401.7793</v>
      </c>
      <c r="P3" s="16">
        <f t="shared" si="2"/>
        <v>829114646885.7699</v>
      </c>
      <c r="Q3" s="29">
        <f t="shared" si="3"/>
        <v>0.171806077916663</v>
      </c>
      <c r="R3" s="29">
        <f t="shared" ref="R3:T4" si="4">(O3-O2)/O2</f>
        <v>1.1891986873869182E-2</v>
      </c>
      <c r="S3" s="29">
        <f t="shared" si="4"/>
        <v>2.6874609186763265E-2</v>
      </c>
      <c r="T3" s="29">
        <f t="shared" si="4"/>
        <v>1.4806543096740303E-2</v>
      </c>
    </row>
    <row r="4" spans="1:20" ht="57.95">
      <c r="A4" s="38"/>
      <c r="B4" s="32"/>
      <c r="C4" s="31">
        <v>2021</v>
      </c>
      <c r="D4" s="12" t="s">
        <v>107</v>
      </c>
      <c r="E4" s="32"/>
      <c r="F4" s="39"/>
      <c r="G4" s="40"/>
      <c r="H4" s="41"/>
      <c r="I4" s="32"/>
      <c r="J4" s="38"/>
      <c r="K4" s="29"/>
      <c r="L4" s="29">
        <v>1</v>
      </c>
      <c r="M4" s="16">
        <v>4618000000000</v>
      </c>
      <c r="N4" s="16">
        <v>826810700000</v>
      </c>
      <c r="O4" s="16">
        <f t="shared" si="1"/>
        <v>4618000000000</v>
      </c>
      <c r="P4" s="16">
        <f t="shared" si="2"/>
        <v>826810700000</v>
      </c>
      <c r="Q4" s="29">
        <f t="shared" si="3"/>
        <v>0.17904086184495452</v>
      </c>
      <c r="R4" s="29">
        <f t="shared" si="4"/>
        <v>-4.3075079183278055E-2</v>
      </c>
      <c r="S4" s="29">
        <f t="shared" si="4"/>
        <v>-2.7788037449630537E-3</v>
      </c>
      <c r="T4" s="29">
        <f t="shared" si="4"/>
        <v>4.2110174541094274E-2</v>
      </c>
    </row>
  </sheetData>
  <mergeCells count="8">
    <mergeCell ref="H2:H4"/>
    <mergeCell ref="I2:I4"/>
    <mergeCell ref="J2:J4"/>
    <mergeCell ref="A2:A4"/>
    <mergeCell ref="B2:B4"/>
    <mergeCell ref="E2:E4"/>
    <mergeCell ref="F2:F4"/>
    <mergeCell ref="G2:G4"/>
  </mergeCells>
  <hyperlinks>
    <hyperlink ref="D2" r:id="rId1" xr:uid="{8A253A6E-4334-49AD-8011-B4F385AB775A}"/>
    <hyperlink ref="D3" r:id="rId2" xr:uid="{5714F211-F148-4863-8AA2-6F7ABAA60AC9}"/>
    <hyperlink ref="D4" r:id="rId3" xr:uid="{747CC34E-DB8E-42EC-BA7C-15678B7503F9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B39F1-6B21-4173-B6F4-3A4A91B1311F}">
  <dimension ref="A1:T4"/>
  <sheetViews>
    <sheetView topLeftCell="D1" workbookViewId="0">
      <selection activeCell="G8" sqref="G8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6.5703125" customWidth="1"/>
    <col min="4" max="4" width="23.425781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140625" bestFit="1" customWidth="1"/>
    <col min="14" max="14" width="16.14062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43.5">
      <c r="A2" s="38" t="s">
        <v>108</v>
      </c>
      <c r="B2" s="32" t="s">
        <v>62</v>
      </c>
      <c r="C2" s="31">
        <v>2019</v>
      </c>
      <c r="D2" s="12" t="s">
        <v>109</v>
      </c>
      <c r="E2" s="32" t="s">
        <v>38</v>
      </c>
      <c r="F2" s="39">
        <v>9525000</v>
      </c>
      <c r="G2" s="40">
        <v>8.4000000000000005E-2</v>
      </c>
      <c r="H2" s="41">
        <v>6.3176813125610352</v>
      </c>
      <c r="I2" s="32" t="s">
        <v>24</v>
      </c>
      <c r="J2" s="32" t="s">
        <v>110</v>
      </c>
      <c r="K2" s="29">
        <v>0.01</v>
      </c>
      <c r="L2" s="29">
        <f t="shared" ref="L2:L3" si="0">L3/(1+K2)</f>
        <v>0.98812276437224555</v>
      </c>
      <c r="M2" s="16">
        <v>244000000000</v>
      </c>
      <c r="N2" s="16">
        <v>68280000000</v>
      </c>
      <c r="O2" s="16">
        <f t="shared" ref="O2:O4" si="1">M2/L2</f>
        <v>246932880000</v>
      </c>
      <c r="P2" s="16">
        <f t="shared" ref="P2:P4" si="2">N2/L2</f>
        <v>69100725600</v>
      </c>
      <c r="Q2" s="29">
        <f t="shared" ref="Q2:Q4" si="3">P2/O2</f>
        <v>0.2798360655737705</v>
      </c>
      <c r="R2" s="29"/>
      <c r="S2" s="29"/>
      <c r="T2" s="29"/>
    </row>
    <row r="3" spans="1:20" ht="72.599999999999994">
      <c r="A3" s="38"/>
      <c r="B3" s="32"/>
      <c r="C3" s="31">
        <v>2020</v>
      </c>
      <c r="D3" s="12" t="s">
        <v>111</v>
      </c>
      <c r="E3" s="32"/>
      <c r="F3" s="39"/>
      <c r="G3" s="40"/>
      <c r="H3" s="41"/>
      <c r="I3" s="32"/>
      <c r="J3" s="32"/>
      <c r="K3" s="29">
        <v>2E-3</v>
      </c>
      <c r="L3" s="29">
        <f t="shared" si="0"/>
        <v>0.99800399201596801</v>
      </c>
      <c r="M3" s="16">
        <v>215000000000</v>
      </c>
      <c r="N3" s="16">
        <v>62033630000</v>
      </c>
      <c r="O3" s="16">
        <f t="shared" si="1"/>
        <v>215430000000</v>
      </c>
      <c r="P3" s="16">
        <f t="shared" si="2"/>
        <v>62157697260</v>
      </c>
      <c r="Q3" s="29">
        <f t="shared" si="3"/>
        <v>0.28852851162790699</v>
      </c>
      <c r="R3" s="29">
        <f t="shared" ref="R3:T4" si="4">(O3-O2)/O2</f>
        <v>-0.12757669209543906</v>
      </c>
      <c r="S3" s="29">
        <f t="shared" si="4"/>
        <v>-0.10047692379079735</v>
      </c>
      <c r="T3" s="29">
        <f t="shared" si="4"/>
        <v>3.1062636748818165E-2</v>
      </c>
    </row>
    <row r="4" spans="1:20" ht="72.599999999999994">
      <c r="A4" s="38"/>
      <c r="B4" s="32"/>
      <c r="C4" s="31">
        <v>2021</v>
      </c>
      <c r="D4" s="12" t="s">
        <v>111</v>
      </c>
      <c r="E4" s="32"/>
      <c r="F4" s="39"/>
      <c r="G4" s="40"/>
      <c r="H4" s="41"/>
      <c r="I4" s="32"/>
      <c r="J4" s="32"/>
      <c r="K4" s="29"/>
      <c r="L4" s="29">
        <v>1</v>
      </c>
      <c r="M4" s="16">
        <v>256000000000</v>
      </c>
      <c r="N4" s="16">
        <v>65492060000</v>
      </c>
      <c r="O4" s="16">
        <f t="shared" si="1"/>
        <v>256000000000</v>
      </c>
      <c r="P4" s="16">
        <f t="shared" si="2"/>
        <v>65492060000</v>
      </c>
      <c r="Q4" s="29">
        <f t="shared" si="3"/>
        <v>0.25582835937499998</v>
      </c>
      <c r="R4" s="29">
        <f t="shared" si="4"/>
        <v>0.18832103235389686</v>
      </c>
      <c r="S4" s="29">
        <f t="shared" si="4"/>
        <v>5.3643601468256835E-2</v>
      </c>
      <c r="T4" s="29">
        <f t="shared" si="4"/>
        <v>-0.11333421459255257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2" r:id="rId1" xr:uid="{002689EF-4862-486D-AC1F-029619E42A55}"/>
    <hyperlink ref="D3" r:id="rId2" display="https://www.finances.gov.ma/Publication/db/2021/02- Note de pr%C3%A9sentation_Fr.pdf" xr:uid="{50FDB5AA-520B-482D-8471-027DFA2AC016}"/>
    <hyperlink ref="D4" r:id="rId3" display="https://www.finances.gov.ma/Publication/db/2021/02- Note de pr%C3%A9sentation_Fr.pdf" xr:uid="{90515A1A-7009-4188-A529-69E746F00B8A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A1A4-1A12-4893-B8B3-B1C3F6F0006C}">
  <dimension ref="A1:T4"/>
  <sheetViews>
    <sheetView topLeftCell="D1" workbookViewId="0">
      <selection activeCell="H17" sqref="H17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4" width="17.285156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7109375" bestFit="1" customWidth="1"/>
    <col min="14" max="14" width="16.710937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43.5">
      <c r="A2" s="38" t="s">
        <v>112</v>
      </c>
      <c r="B2" s="32" t="s">
        <v>78</v>
      </c>
      <c r="C2" s="31">
        <v>2019</v>
      </c>
      <c r="D2" s="12" t="s">
        <v>113</v>
      </c>
      <c r="E2" s="32" t="s">
        <v>38</v>
      </c>
      <c r="F2" s="39">
        <v>14429000</v>
      </c>
      <c r="G2" s="40">
        <v>3.1E-2</v>
      </c>
      <c r="H2" s="41">
        <v>6.7879672050476074</v>
      </c>
      <c r="I2" s="32" t="s">
        <v>114</v>
      </c>
      <c r="J2" s="32" t="s">
        <v>115</v>
      </c>
      <c r="K2" s="29">
        <v>8.5999999999999993E-2</v>
      </c>
      <c r="L2" s="29">
        <f t="shared" ref="L2:L3" si="0">L3/(1+K2)</f>
        <v>0.84092266034292829</v>
      </c>
      <c r="M2" s="16">
        <v>24720000000000</v>
      </c>
      <c r="N2" s="16">
        <v>2175380625000</v>
      </c>
      <c r="O2" s="16">
        <f t="shared" ref="O2:O4" si="1">M2/L2</f>
        <v>29396282400000</v>
      </c>
      <c r="P2" s="16">
        <f t="shared" ref="P2:P4" si="2">N2/L2</f>
        <v>2586897377831.25</v>
      </c>
      <c r="Q2" s="29">
        <f t="shared" ref="Q2:Q4" si="3">P2/O2</f>
        <v>8.8000834344660189E-2</v>
      </c>
      <c r="R2" s="29"/>
      <c r="S2" s="29"/>
      <c r="T2" s="29"/>
    </row>
    <row r="3" spans="1:20" ht="43.5">
      <c r="A3" s="38"/>
      <c r="B3" s="32"/>
      <c r="C3" s="31">
        <v>2020</v>
      </c>
      <c r="D3" s="12" t="s">
        <v>113</v>
      </c>
      <c r="E3" s="32"/>
      <c r="F3" s="39"/>
      <c r="G3" s="40"/>
      <c r="H3" s="41"/>
      <c r="I3" s="32"/>
      <c r="J3" s="32"/>
      <c r="K3" s="29">
        <v>9.5000000000000001E-2</v>
      </c>
      <c r="L3" s="29">
        <f t="shared" si="0"/>
        <v>0.91324200913242015</v>
      </c>
      <c r="M3" s="16">
        <v>31918000000000</v>
      </c>
      <c r="N3" s="16">
        <v>2685960091000</v>
      </c>
      <c r="O3" s="16">
        <f t="shared" si="1"/>
        <v>34950209999999.996</v>
      </c>
      <c r="P3" s="16">
        <f t="shared" si="2"/>
        <v>2941126299645</v>
      </c>
      <c r="Q3" s="29">
        <f t="shared" si="3"/>
        <v>8.4151892067172135E-2</v>
      </c>
      <c r="R3" s="29">
        <f t="shared" ref="R3:T4" si="4">(O3-O2)/O2</f>
        <v>0.18893299242491957</v>
      </c>
      <c r="S3" s="29">
        <f t="shared" si="4"/>
        <v>0.13693195750606899</v>
      </c>
      <c r="T3" s="29">
        <f t="shared" si="4"/>
        <v>-4.3737565741859406E-2</v>
      </c>
    </row>
    <row r="4" spans="1:20" ht="43.5">
      <c r="A4" s="38"/>
      <c r="B4" s="32"/>
      <c r="C4" s="31">
        <v>2021</v>
      </c>
      <c r="D4" s="12" t="s">
        <v>113</v>
      </c>
      <c r="E4" s="32"/>
      <c r="F4" s="39"/>
      <c r="G4" s="40"/>
      <c r="H4" s="41"/>
      <c r="I4" s="32"/>
      <c r="J4" s="32"/>
      <c r="K4" s="20"/>
      <c r="L4" s="29">
        <v>1</v>
      </c>
      <c r="M4" s="16">
        <v>34100000000000</v>
      </c>
      <c r="N4" s="16">
        <v>2873571124000</v>
      </c>
      <c r="O4" s="16">
        <f t="shared" si="1"/>
        <v>34100000000000</v>
      </c>
      <c r="P4" s="16">
        <f t="shared" si="2"/>
        <v>2873571124000</v>
      </c>
      <c r="Q4" s="29">
        <f t="shared" si="3"/>
        <v>8.4268947917888568E-2</v>
      </c>
      <c r="R4" s="29">
        <f t="shared" si="4"/>
        <v>-2.4326320213812626E-2</v>
      </c>
      <c r="S4" s="29">
        <f t="shared" si="4"/>
        <v>-2.2969151529859174E-2</v>
      </c>
      <c r="T4" s="29">
        <f t="shared" si="4"/>
        <v>1.3910067598123137E-3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2" r:id="rId1" location="/2021/Union/sectors" display="https://mmbudgets.info/ - /2021/Union/sectors" xr:uid="{0CC04F97-68D3-4EDC-9115-D1523B5D58E5}"/>
    <hyperlink ref="D3" r:id="rId2" location="/2021/Union/sectors" display="https://mmbudgets.info/ - /2021/Union/sectors" xr:uid="{0719F691-F38D-45F8-9869-4277E39546F8}"/>
    <hyperlink ref="D4" r:id="rId3" location="/2021/Union/sectors" display="https://mmbudgets.info/ - /2021/Union/sectors" xr:uid="{C74708ED-6C67-4AA3-9D0E-8D13FD10645F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96AF0-2BF3-4460-B5EF-FEA12295FF9E}">
  <dimension ref="A1:T4"/>
  <sheetViews>
    <sheetView topLeftCell="E1" workbookViewId="0">
      <selection activeCell="E5" sqref="E5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1.140625" customWidth="1"/>
    <col min="4" max="4" width="31.57031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140625" bestFit="1" customWidth="1"/>
    <col min="14" max="14" width="16.14062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43.5">
      <c r="A2" s="38" t="s">
        <v>116</v>
      </c>
      <c r="B2" s="32" t="s">
        <v>21</v>
      </c>
      <c r="C2" s="31" t="s">
        <v>36</v>
      </c>
      <c r="D2" s="12" t="s">
        <v>117</v>
      </c>
      <c r="E2" s="32" t="s">
        <v>118</v>
      </c>
      <c r="F2" s="39">
        <v>8876000</v>
      </c>
      <c r="G2" s="40">
        <v>1.7000000000000001E-2</v>
      </c>
      <c r="H2" s="41">
        <v>7.226661205291748</v>
      </c>
      <c r="I2" s="32" t="s">
        <v>39</v>
      </c>
      <c r="J2" s="32" t="s">
        <v>119</v>
      </c>
      <c r="K2" s="29">
        <v>4.5999999999999999E-2</v>
      </c>
      <c r="L2" s="29">
        <f t="shared" ref="L2:L3" si="0">L3/(1+K2)</f>
        <v>0.90190843825534817</v>
      </c>
      <c r="M2" s="16">
        <v>1310000000000</v>
      </c>
      <c r="N2" s="16">
        <v>134508700000</v>
      </c>
      <c r="O2" s="16">
        <f t="shared" ref="O2:O4" si="1">M2/L2</f>
        <v>1452475600000.0002</v>
      </c>
      <c r="P2" s="16">
        <f t="shared" ref="P2:P4" si="2">N2/L2</f>
        <v>149137866212.00003</v>
      </c>
      <c r="Q2" s="29">
        <f t="shared" ref="Q2:Q4" si="3">P2/O2</f>
        <v>0.10267839694656489</v>
      </c>
      <c r="R2" s="29"/>
      <c r="S2" s="29"/>
      <c r="T2" s="29"/>
    </row>
    <row r="3" spans="1:20" ht="116.1">
      <c r="A3" s="38"/>
      <c r="B3" s="32"/>
      <c r="C3" s="31" t="s">
        <v>41</v>
      </c>
      <c r="D3" s="12" t="s">
        <v>120</v>
      </c>
      <c r="E3" s="32"/>
      <c r="F3" s="39"/>
      <c r="G3" s="40"/>
      <c r="H3" s="41"/>
      <c r="I3" s="32"/>
      <c r="J3" s="32"/>
      <c r="K3" s="29">
        <v>0.06</v>
      </c>
      <c r="L3" s="29">
        <f t="shared" si="0"/>
        <v>0.94339622641509424</v>
      </c>
      <c r="M3" s="16">
        <v>1530000000000</v>
      </c>
      <c r="N3" s="16">
        <v>163755900000</v>
      </c>
      <c r="O3" s="16">
        <f t="shared" si="1"/>
        <v>1621800000000.0002</v>
      </c>
      <c r="P3" s="16">
        <f t="shared" si="2"/>
        <v>173581254000.00003</v>
      </c>
      <c r="Q3" s="29">
        <f t="shared" si="3"/>
        <v>0.10703</v>
      </c>
      <c r="R3" s="29">
        <f t="shared" ref="R3:T4" si="4">(O3-O2)/O2</f>
        <v>0.11657641615459838</v>
      </c>
      <c r="S3" s="29">
        <f t="shared" si="4"/>
        <v>0.16389793155048654</v>
      </c>
      <c r="T3" s="29">
        <f t="shared" si="4"/>
        <v>4.2380901755797194E-2</v>
      </c>
    </row>
    <row r="4" spans="1:20" ht="116.1">
      <c r="A4" s="38"/>
      <c r="B4" s="32"/>
      <c r="C4" s="31" t="s">
        <v>43</v>
      </c>
      <c r="D4" s="12" t="s">
        <v>121</v>
      </c>
      <c r="E4" s="32"/>
      <c r="F4" s="39"/>
      <c r="G4" s="40"/>
      <c r="H4" s="41"/>
      <c r="I4" s="32"/>
      <c r="J4" s="32"/>
      <c r="K4" s="29"/>
      <c r="L4" s="29">
        <v>1</v>
      </c>
      <c r="M4" s="16">
        <v>1474000000000</v>
      </c>
      <c r="N4" s="16">
        <v>171712200000</v>
      </c>
      <c r="O4" s="16">
        <f t="shared" si="1"/>
        <v>1474000000000</v>
      </c>
      <c r="P4" s="16">
        <f t="shared" si="2"/>
        <v>171712200000</v>
      </c>
      <c r="Q4" s="29">
        <f t="shared" si="3"/>
        <v>0.11649402985074626</v>
      </c>
      <c r="R4" s="29">
        <f t="shared" si="4"/>
        <v>-9.1133308669379839E-2</v>
      </c>
      <c r="S4" s="29">
        <f t="shared" si="4"/>
        <v>-1.0767602819599577E-2</v>
      </c>
      <c r="T4" s="29">
        <f t="shared" si="4"/>
        <v>8.8424085310158496E-2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2" r:id="rId1" display="https://mof.gov.np/uploads/document/file/Budget Speech 2075_20201118080750.pdf" xr:uid="{B101D988-97F6-477D-B56B-1FADD4D2C56A}"/>
    <hyperlink ref="D3" r:id="rId2" display="https://mof.gov.np/uploads/document/file/%E0%A4%AC%E0%A4%9C%E0%A5%87%E0%A4%9F %E0%A4%B5%E0%A4%95%E0%A5%8D%E0%A4%A4%E0%A4%B5%E0%A5%8D%E0%A4%AF %E0%A5%A8%E0%A5%A6%E0%A5%AD%E0%A5%AC_20190603122910.pdf" xr:uid="{F1BFF7A6-C792-46CA-A109-94323257E087}"/>
    <hyperlink ref="D4" r:id="rId3" xr:uid="{2F397F30-2F22-45E8-BEAC-1DCDD34D5B13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52ABC-0E7A-406C-99B2-9F2A25B69951}">
  <dimension ref="A1:T4"/>
  <sheetViews>
    <sheetView topLeftCell="D1" workbookViewId="0">
      <selection activeCell="M12" sqref="M12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4.42578125" customWidth="1"/>
    <col min="4" max="4" width="17.57031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7109375" bestFit="1" customWidth="1"/>
    <col min="14" max="14" width="16.710937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101.45">
      <c r="A2" s="38" t="s">
        <v>122</v>
      </c>
      <c r="B2" s="32" t="s">
        <v>66</v>
      </c>
      <c r="C2" s="31">
        <v>2019</v>
      </c>
      <c r="D2" s="12" t="s">
        <v>123</v>
      </c>
      <c r="E2" s="32" t="s">
        <v>38</v>
      </c>
      <c r="F2" s="39">
        <v>77617000</v>
      </c>
      <c r="G2" s="40">
        <v>0.184</v>
      </c>
      <c r="H2" s="41">
        <v>5.0383424758911133</v>
      </c>
      <c r="I2" s="32" t="s">
        <v>24</v>
      </c>
      <c r="J2" s="32" t="s">
        <v>124</v>
      </c>
      <c r="K2" s="29">
        <v>0.12</v>
      </c>
      <c r="L2" s="29">
        <f t="shared" ref="L2:L3" si="0">L3/(1+K2)</f>
        <v>0.78527453197637886</v>
      </c>
      <c r="M2" s="16">
        <v>8916964099373</v>
      </c>
      <c r="N2" s="16">
        <v>956773399053</v>
      </c>
      <c r="O2" s="16">
        <f t="shared" ref="O2:O4" si="1">M2/L2</f>
        <v>11355218762705.555</v>
      </c>
      <c r="P2" s="16">
        <f t="shared" ref="P2:P4" si="2">N2/L2</f>
        <v>1218393517290.0525</v>
      </c>
      <c r="Q2" s="29">
        <f t="shared" ref="Q2:Q4" si="3">P2/O2</f>
        <v>0.10729811047689156</v>
      </c>
      <c r="R2" s="29"/>
      <c r="S2" s="29"/>
      <c r="T2" s="29"/>
    </row>
    <row r="3" spans="1:20" ht="87">
      <c r="A3" s="38"/>
      <c r="B3" s="32"/>
      <c r="C3" s="31">
        <v>2020</v>
      </c>
      <c r="D3" s="12" t="s">
        <v>125</v>
      </c>
      <c r="E3" s="32"/>
      <c r="F3" s="39"/>
      <c r="G3" s="40"/>
      <c r="H3" s="41"/>
      <c r="I3" s="32"/>
      <c r="J3" s="32"/>
      <c r="K3" s="29">
        <v>0.13700000000000001</v>
      </c>
      <c r="L3" s="29">
        <f t="shared" si="0"/>
        <v>0.87950747581354438</v>
      </c>
      <c r="M3" s="16">
        <v>10810800872072</v>
      </c>
      <c r="N3" s="16">
        <v>898294405122</v>
      </c>
      <c r="O3" s="16">
        <f t="shared" si="1"/>
        <v>12291880591545.865</v>
      </c>
      <c r="P3" s="16">
        <f t="shared" si="2"/>
        <v>1021360738623.714</v>
      </c>
      <c r="Q3" s="29">
        <f t="shared" si="3"/>
        <v>8.3092308863314826E-2</v>
      </c>
      <c r="R3" s="29">
        <f t="shared" ref="R3:T4" si="4">(O3-O2)/O2</f>
        <v>8.248734334530218E-2</v>
      </c>
      <c r="S3" s="29">
        <f t="shared" si="4"/>
        <v>-0.16171522243862416</v>
      </c>
      <c r="T3" s="29">
        <f t="shared" si="4"/>
        <v>-0.22559392244647081</v>
      </c>
    </row>
    <row r="4" spans="1:20" ht="87">
      <c r="A4" s="38"/>
      <c r="B4" s="32"/>
      <c r="C4" s="31">
        <v>2021</v>
      </c>
      <c r="D4" s="12" t="s">
        <v>126</v>
      </c>
      <c r="E4" s="32"/>
      <c r="F4" s="39"/>
      <c r="G4" s="40"/>
      <c r="H4" s="41"/>
      <c r="I4" s="32"/>
      <c r="J4" s="32"/>
      <c r="K4" s="29"/>
      <c r="L4" s="29">
        <v>1</v>
      </c>
      <c r="M4" s="16">
        <v>13082420568233</v>
      </c>
      <c r="N4" s="16">
        <v>1076055490478</v>
      </c>
      <c r="O4" s="16">
        <f t="shared" si="1"/>
        <v>13082420568233</v>
      </c>
      <c r="P4" s="16">
        <f t="shared" si="2"/>
        <v>1076055490478</v>
      </c>
      <c r="Q4" s="29">
        <f t="shared" si="3"/>
        <v>8.2252017878931355E-2</v>
      </c>
      <c r="R4" s="29">
        <f t="shared" si="4"/>
        <v>6.4313997422888569E-2</v>
      </c>
      <c r="S4" s="29">
        <f t="shared" si="4"/>
        <v>5.3550865806715184E-2</v>
      </c>
      <c r="T4" s="29">
        <f t="shared" si="4"/>
        <v>-1.0112740828585385E-2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2" r:id="rId1" xr:uid="{8B795887-0CB8-4041-BBD2-4B6E845A703F}"/>
    <hyperlink ref="D3" r:id="rId2" xr:uid="{87F54B75-75E5-4851-945A-366E352DEF9D}"/>
    <hyperlink ref="D4" r:id="rId3" xr:uid="{DEBC2A4F-7438-4129-A0B7-03416FF5B2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CA823-ACB5-4D24-87B4-DB31774FF287}">
  <dimension ref="A1:T10"/>
  <sheetViews>
    <sheetView topLeftCell="E1" workbookViewId="0">
      <selection activeCell="H14" sqref="H14"/>
    </sheetView>
  </sheetViews>
  <sheetFormatPr defaultColWidth="11.42578125" defaultRowHeight="14.45"/>
  <cols>
    <col min="1" max="1" width="11.7109375" style="1" bestFit="1" customWidth="1"/>
    <col min="2" max="2" width="19.140625" style="1" bestFit="1" customWidth="1"/>
    <col min="3" max="3" width="12.85546875" style="1" customWidth="1"/>
    <col min="4" max="4" width="39.7109375" style="1" customWidth="1"/>
    <col min="5" max="5" width="15.140625" style="1" bestFit="1" customWidth="1"/>
    <col min="6" max="6" width="14.7109375" style="1" customWidth="1"/>
    <col min="7" max="7" width="11" style="1" bestFit="1" customWidth="1"/>
    <col min="8" max="8" width="15.140625" style="1" customWidth="1"/>
    <col min="9" max="9" width="10.42578125" style="1" bestFit="1" customWidth="1"/>
    <col min="10" max="10" width="14" style="1" bestFit="1" customWidth="1"/>
    <col min="11" max="11" width="13.85546875" style="1" customWidth="1"/>
    <col min="12" max="12" width="9" style="1" bestFit="1" customWidth="1"/>
    <col min="13" max="13" width="17.140625" style="1" bestFit="1" customWidth="1"/>
    <col min="14" max="14" width="16.140625" style="1" bestFit="1" customWidth="1"/>
    <col min="15" max="15" width="19.7109375" style="1" bestFit="1" customWidth="1"/>
    <col min="16" max="16" width="18.7109375" style="1" bestFit="1" customWidth="1"/>
    <col min="17" max="17" width="10.85546875" style="1" bestFit="1" customWidth="1"/>
    <col min="18" max="18" width="21.28515625" style="1" bestFit="1" customWidth="1"/>
    <col min="19" max="19" width="18.28515625" style="1" customWidth="1"/>
    <col min="20" max="20" width="15.7109375" style="1" customWidth="1"/>
    <col min="21" max="16384" width="11.42578125" style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87">
      <c r="A2" s="38" t="s">
        <v>28</v>
      </c>
      <c r="B2" s="32" t="s">
        <v>29</v>
      </c>
      <c r="C2" s="31">
        <v>2019</v>
      </c>
      <c r="D2" s="12" t="s">
        <v>30</v>
      </c>
      <c r="E2" s="32" t="s">
        <v>31</v>
      </c>
      <c r="F2" s="39">
        <v>10847000</v>
      </c>
      <c r="G2" s="40">
        <v>6.9000000000000006E-2</v>
      </c>
      <c r="H2" s="41">
        <v>8.4113101959228516</v>
      </c>
      <c r="I2" s="32" t="s">
        <v>24</v>
      </c>
      <c r="J2" s="38" t="s">
        <v>32</v>
      </c>
      <c r="K2" s="29">
        <v>0.53800000000000003</v>
      </c>
      <c r="L2" s="29">
        <f t="shared" ref="L2:L3" si="0">L3/(1+K2)</f>
        <v>0.47183966510707925</v>
      </c>
      <c r="M2" s="16">
        <v>4172312239441</v>
      </c>
      <c r="N2" s="16">
        <v>324052408115.70001</v>
      </c>
      <c r="O2" s="16">
        <f t="shared" ref="O2:O4" si="1">M2/L2</f>
        <v>8842648357030.6367</v>
      </c>
      <c r="P2" s="16">
        <f t="shared" ref="P2:P4" si="2">N2/L2</f>
        <v>686785007873.72253</v>
      </c>
      <c r="Q2" s="29">
        <f t="shared" ref="Q2:Q4" si="3">P2/O2</f>
        <v>7.7667343554114268E-2</v>
      </c>
      <c r="R2" s="29"/>
      <c r="S2" s="29"/>
      <c r="T2" s="29"/>
    </row>
    <row r="3" spans="1:20" ht="87">
      <c r="A3" s="38"/>
      <c r="B3" s="32"/>
      <c r="C3" s="31">
        <v>2020</v>
      </c>
      <c r="D3" s="12" t="s">
        <v>33</v>
      </c>
      <c r="E3" s="32"/>
      <c r="F3" s="39"/>
      <c r="G3" s="40"/>
      <c r="H3" s="41"/>
      <c r="I3" s="32"/>
      <c r="J3" s="38"/>
      <c r="K3" s="29">
        <v>0.378</v>
      </c>
      <c r="L3" s="29">
        <f t="shared" si="0"/>
        <v>0.72568940493468792</v>
      </c>
      <c r="M3" s="16">
        <v>6247756404531</v>
      </c>
      <c r="N3" s="16">
        <v>474769856498.52002</v>
      </c>
      <c r="O3" s="16">
        <f t="shared" si="1"/>
        <v>8609408325443.7188</v>
      </c>
      <c r="P3" s="16">
        <f t="shared" si="2"/>
        <v>654232862254.96057</v>
      </c>
      <c r="Q3" s="29">
        <f t="shared" si="3"/>
        <v>7.5990455734510909E-2</v>
      </c>
      <c r="R3" s="29">
        <f t="shared" ref="R3:T4" si="4">(O3-O2)/O2</f>
        <v>-2.6376716812613367E-2</v>
      </c>
      <c r="S3" s="29">
        <f t="shared" si="4"/>
        <v>-4.7397868686072493E-2</v>
      </c>
      <c r="T3" s="29">
        <f t="shared" si="4"/>
        <v>-2.1590642126635855E-2</v>
      </c>
    </row>
    <row r="4" spans="1:20" ht="87">
      <c r="A4" s="38"/>
      <c r="B4" s="32"/>
      <c r="C4" s="31">
        <v>2021</v>
      </c>
      <c r="D4" s="12" t="s">
        <v>34</v>
      </c>
      <c r="E4" s="32"/>
      <c r="F4" s="39"/>
      <c r="G4" s="40"/>
      <c r="H4" s="41"/>
      <c r="I4" s="32"/>
      <c r="J4" s="38"/>
      <c r="K4" s="29"/>
      <c r="L4" s="29">
        <v>1</v>
      </c>
      <c r="M4" s="16">
        <v>8394994825050</v>
      </c>
      <c r="N4" s="16">
        <v>658224468489.06006</v>
      </c>
      <c r="O4" s="16">
        <f t="shared" si="1"/>
        <v>8394994825050</v>
      </c>
      <c r="P4" s="16">
        <f t="shared" si="2"/>
        <v>658224468489.06006</v>
      </c>
      <c r="Q4" s="29">
        <f t="shared" si="3"/>
        <v>7.8406774775485313E-2</v>
      </c>
      <c r="R4" s="29">
        <f t="shared" si="4"/>
        <v>-2.4904557001908505E-2</v>
      </c>
      <c r="S4" s="29">
        <f t="shared" si="4"/>
        <v>6.1012010621745898E-3</v>
      </c>
      <c r="T4" s="29">
        <f t="shared" si="4"/>
        <v>3.1797664820123431E-2</v>
      </c>
    </row>
    <row r="10" spans="1:20">
      <c r="C10" s="3"/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2" r:id="rId1" display="https://www.economia.gob.ar/onp/documentos/presutexto/proy2019/ley/pdf/planillas_anexas/capitulo1/anexa101.pdf%0a(https:/www.economia.gob.ar/onp/documentos/presutexto/proy2019/ley/pdf/planillas_anexas/capitulo1/universidades.pdf" xr:uid="{FA1B4445-F1E6-4DA9-B959-ECF7A9ED0C49}"/>
    <hyperlink ref="D3" r:id="rId2" display="https://www.economia.gob.ar/onp/documentos/presutexto/proy2020/ley/pdf/planillas_anexas/capitulo1/anexa101.pdf_x000a__x000a__x000a_" xr:uid="{EB60E033-C37E-4084-8FDB-79E7354A932E}"/>
    <hyperlink ref="D4" r:id="rId3" display="https://www.economia.gob.ar/onp/documentos/presutexto/proy2021/ley/pdf/planillas_anexas/capitulo1/anexa101.pdf_x000a_" xr:uid="{D14EF229-D932-4157-819E-70EA6DCB84C1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87D1C-760F-4A06-AFA2-70873E63A753}">
  <dimension ref="A1:T4"/>
  <sheetViews>
    <sheetView topLeftCell="C1" workbookViewId="0">
      <selection activeCell="H12" sqref="H12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4" width="12.1406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140625" bestFit="1" customWidth="1"/>
    <col min="14" max="14" width="16.14062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72.599999999999994">
      <c r="A2" s="38" t="s">
        <v>127</v>
      </c>
      <c r="B2" s="32" t="s">
        <v>21</v>
      </c>
      <c r="C2" s="31" t="s">
        <v>36</v>
      </c>
      <c r="D2" s="12" t="s">
        <v>128</v>
      </c>
      <c r="E2" s="32" t="s">
        <v>38</v>
      </c>
      <c r="F2" s="39">
        <v>70927000</v>
      </c>
      <c r="G2" s="40">
        <v>0.13700000000000001</v>
      </c>
      <c r="H2" s="41">
        <v>5.0792350769042969</v>
      </c>
      <c r="I2" s="32" t="s">
        <v>39</v>
      </c>
      <c r="J2" s="32" t="s">
        <v>129</v>
      </c>
      <c r="K2" s="29">
        <v>5.1999999999999998E-2</v>
      </c>
      <c r="L2" s="29">
        <f t="shared" ref="L2:L3" si="0">L3/(1+K2)</f>
        <v>0.88015772426418803</v>
      </c>
      <c r="M2" s="16">
        <v>6419111000000</v>
      </c>
      <c r="N2" s="16">
        <v>97155000000</v>
      </c>
      <c r="O2" s="16">
        <f t="shared" ref="O2:O4" si="1">M2/L2</f>
        <v>7293137153760.001</v>
      </c>
      <c r="P2" s="16">
        <f t="shared" ref="P2:P4" si="2">N2/L2</f>
        <v>110383624800.00002</v>
      </c>
      <c r="Q2" s="29">
        <f t="shared" ref="Q2:Q4" si="3">P2/O2</f>
        <v>1.5135273404681739E-2</v>
      </c>
      <c r="R2" s="29"/>
      <c r="S2" s="29"/>
      <c r="T2" s="29"/>
    </row>
    <row r="3" spans="1:20" ht="87">
      <c r="A3" s="38"/>
      <c r="B3" s="32"/>
      <c r="C3" s="31" t="s">
        <v>41</v>
      </c>
      <c r="D3" s="12" t="s">
        <v>130</v>
      </c>
      <c r="E3" s="32"/>
      <c r="F3" s="39"/>
      <c r="G3" s="40"/>
      <c r="H3" s="41"/>
      <c r="I3" s="32"/>
      <c r="J3" s="32"/>
      <c r="K3" s="29">
        <v>0.08</v>
      </c>
      <c r="L3" s="29">
        <f t="shared" si="0"/>
        <v>0.92592592592592582</v>
      </c>
      <c r="M3" s="16">
        <v>8238073000000</v>
      </c>
      <c r="N3" s="16">
        <v>77262000000</v>
      </c>
      <c r="O3" s="16">
        <f t="shared" si="1"/>
        <v>8897118840000.002</v>
      </c>
      <c r="P3" s="16">
        <f t="shared" si="2"/>
        <v>83442960000.000015</v>
      </c>
      <c r="Q3" s="29">
        <f t="shared" si="3"/>
        <v>9.3786495943893669E-3</v>
      </c>
      <c r="R3" s="29">
        <f t="shared" ref="R3:T4" si="4">(O3-O2)/O2</f>
        <v>0.21993027861995751</v>
      </c>
      <c r="S3" s="29">
        <f t="shared" si="4"/>
        <v>-0.24406396192200419</v>
      </c>
      <c r="T3" s="29">
        <f t="shared" si="4"/>
        <v>-0.38034488419031115</v>
      </c>
    </row>
    <row r="4" spans="1:20" ht="87">
      <c r="A4" s="38"/>
      <c r="B4" s="32"/>
      <c r="C4" s="31" t="s">
        <v>43</v>
      </c>
      <c r="D4" s="12" t="s">
        <v>130</v>
      </c>
      <c r="E4" s="32"/>
      <c r="F4" s="39"/>
      <c r="G4" s="40"/>
      <c r="H4" s="41"/>
      <c r="I4" s="32"/>
      <c r="J4" s="32"/>
      <c r="K4" s="29"/>
      <c r="L4" s="29">
        <v>1</v>
      </c>
      <c r="M4" s="16">
        <v>7137000000000</v>
      </c>
      <c r="N4" s="16">
        <v>83363000000</v>
      </c>
      <c r="O4" s="16">
        <f t="shared" si="1"/>
        <v>7137000000000</v>
      </c>
      <c r="P4" s="16">
        <f t="shared" si="2"/>
        <v>83363000000</v>
      </c>
      <c r="Q4" s="29">
        <f t="shared" si="3"/>
        <v>1.1680397926299565E-2</v>
      </c>
      <c r="R4" s="29">
        <f t="shared" si="4"/>
        <v>-0.19783020454743094</v>
      </c>
      <c r="S4" s="29">
        <f t="shared" si="4"/>
        <v>-9.582593906066521E-4</v>
      </c>
      <c r="T4" s="29">
        <f t="shared" si="4"/>
        <v>0.24542428083539702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2" r:id="rId1" xr:uid="{79C081D8-36FE-416C-847D-A29BBB22A724}"/>
    <hyperlink ref="D3" r:id="rId2" xr:uid="{DCD93471-3D4B-4F35-BAB5-B86FA7BD0316}"/>
    <hyperlink ref="D4" r:id="rId3" xr:uid="{22A80611-3E83-41A8-BC1A-6319E1446968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EF261-9011-4417-AEB2-2661978C8878}">
  <dimension ref="A1:T4"/>
  <sheetViews>
    <sheetView topLeftCell="D1" workbookViewId="0">
      <selection activeCell="H13" sqref="H13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5.42578125" customWidth="1"/>
    <col min="4" max="4" width="24.425781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140625" bestFit="1" customWidth="1"/>
    <col min="14" max="14" width="16.14062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43.5">
      <c r="A2" s="38" t="s">
        <v>131</v>
      </c>
      <c r="B2" s="32" t="s">
        <v>29</v>
      </c>
      <c r="C2" s="31">
        <v>2019</v>
      </c>
      <c r="D2" s="12" t="s">
        <v>132</v>
      </c>
      <c r="E2" s="32" t="s">
        <v>52</v>
      </c>
      <c r="F2" s="39">
        <v>1111000</v>
      </c>
      <c r="G2" s="40">
        <v>7.0000000000000001E-3</v>
      </c>
      <c r="H2" s="41">
        <v>6.4808673858642578</v>
      </c>
      <c r="I2" s="32" t="s">
        <v>24</v>
      </c>
      <c r="J2" s="32" t="s">
        <v>133</v>
      </c>
      <c r="K2" s="29">
        <v>-1E-3</v>
      </c>
      <c r="L2" s="29">
        <f t="shared" ref="L2:L3" si="0">L3/(1+K2)</f>
        <v>1.0060311567849256</v>
      </c>
      <c r="M2" s="16">
        <v>23669270825</v>
      </c>
      <c r="N2" s="16">
        <v>2465291060</v>
      </c>
      <c r="O2" s="16">
        <f t="shared" ref="O2:O4" si="1">M2/L2</f>
        <v>23527373546.404125</v>
      </c>
      <c r="P2" s="16">
        <f t="shared" ref="P2:P4" si="2">N2/L2</f>
        <v>2450511640.0953002</v>
      </c>
      <c r="Q2" s="29">
        <f t="shared" ref="Q2:Q4" si="3">P2/O2</f>
        <v>0.10415576712215849</v>
      </c>
      <c r="R2" s="29"/>
      <c r="S2" s="29"/>
      <c r="T2" s="29"/>
    </row>
    <row r="3" spans="1:20" ht="43.5">
      <c r="A3" s="38"/>
      <c r="B3" s="32"/>
      <c r="C3" s="31">
        <v>2020</v>
      </c>
      <c r="D3" s="12" t="s">
        <v>134</v>
      </c>
      <c r="E3" s="32"/>
      <c r="F3" s="39"/>
      <c r="G3" s="40"/>
      <c r="H3" s="41"/>
      <c r="I3" s="32"/>
      <c r="J3" s="32"/>
      <c r="K3" s="29">
        <v>-5.0000000000000001E-3</v>
      </c>
      <c r="L3" s="29">
        <f t="shared" si="0"/>
        <v>1.0050251256281406</v>
      </c>
      <c r="M3" s="16">
        <v>23322452396</v>
      </c>
      <c r="N3" s="16">
        <v>2630262382</v>
      </c>
      <c r="O3" s="16">
        <f t="shared" si="1"/>
        <v>23205840134.02</v>
      </c>
      <c r="P3" s="16">
        <f t="shared" si="2"/>
        <v>2617111070.0900002</v>
      </c>
      <c r="Q3" s="29">
        <f t="shared" si="3"/>
        <v>0.1127781220147806</v>
      </c>
      <c r="R3" s="29">
        <f t="shared" ref="R3:T4" si="4">(O3-O2)/O2</f>
        <v>-1.3666353864359299E-2</v>
      </c>
      <c r="S3" s="29">
        <f t="shared" si="4"/>
        <v>6.79855697352333E-2</v>
      </c>
      <c r="T3" s="29">
        <f t="shared" si="4"/>
        <v>8.2783269048457342E-2</v>
      </c>
    </row>
    <row r="4" spans="1:20" ht="43.5">
      <c r="A4" s="38"/>
      <c r="B4" s="32"/>
      <c r="C4" s="31">
        <v>2021</v>
      </c>
      <c r="D4" s="12" t="s">
        <v>135</v>
      </c>
      <c r="E4" s="32"/>
      <c r="F4" s="39"/>
      <c r="G4" s="40"/>
      <c r="H4" s="41"/>
      <c r="I4" s="32"/>
      <c r="J4" s="32"/>
      <c r="K4" s="29"/>
      <c r="L4" s="29">
        <v>1</v>
      </c>
      <c r="M4" s="16">
        <v>24192392971</v>
      </c>
      <c r="N4" s="16">
        <v>2674390359</v>
      </c>
      <c r="O4" s="16">
        <f t="shared" si="1"/>
        <v>24192392971</v>
      </c>
      <c r="P4" s="16">
        <f t="shared" si="2"/>
        <v>2674390359</v>
      </c>
      <c r="Q4" s="29">
        <f t="shared" si="3"/>
        <v>0.11054674757498589</v>
      </c>
      <c r="R4" s="29">
        <f t="shared" si="4"/>
        <v>4.2513127354251785E-2</v>
      </c>
      <c r="S4" s="29">
        <f t="shared" si="4"/>
        <v>2.1886457003916941E-2</v>
      </c>
      <c r="T4" s="29">
        <f t="shared" si="4"/>
        <v>-1.9785525773361137E-2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2" r:id="rId1" xr:uid="{46CB324E-4B4A-48C7-8E62-CE761A110FA7}"/>
    <hyperlink ref="D3" r:id="rId2" xr:uid="{E1E2E56E-BD8B-4447-B388-6153F9F811C7}"/>
    <hyperlink ref="D4" r:id="rId3" xr:uid="{6961FD04-9468-4D30-AA39-16814CC23DE5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AD43A-7BA8-4B1D-ABF6-6A06E460DD56}">
  <dimension ref="A1:T4"/>
  <sheetViews>
    <sheetView topLeftCell="C1" workbookViewId="0">
      <selection activeCell="L2" sqref="L2:O4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3.42578125" customWidth="1"/>
    <col min="4" max="4" width="55.8554687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140625" bestFit="1" customWidth="1"/>
    <col min="14" max="14" width="16.14062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29.1">
      <c r="A2" s="38" t="s">
        <v>136</v>
      </c>
      <c r="B2" s="32" t="s">
        <v>29</v>
      </c>
      <c r="C2" s="31">
        <v>2019</v>
      </c>
      <c r="D2" s="25" t="s">
        <v>137</v>
      </c>
      <c r="E2" s="32" t="s">
        <v>31</v>
      </c>
      <c r="F2" s="39">
        <v>7747000</v>
      </c>
      <c r="G2" s="40">
        <v>4.9000000000000002E-2</v>
      </c>
      <c r="H2" s="41">
        <v>8.6322469711303711</v>
      </c>
      <c r="I2" s="32" t="s">
        <v>24</v>
      </c>
      <c r="J2" s="32" t="s">
        <v>138</v>
      </c>
      <c r="K2" s="29">
        <v>1.9E-2</v>
      </c>
      <c r="L2" s="29">
        <f t="shared" ref="L2:L3" si="0">L3/(1+K2)</f>
        <v>0.964002228773153</v>
      </c>
      <c r="M2" s="30">
        <v>168074407244</v>
      </c>
      <c r="N2" s="30">
        <v>30627976416</v>
      </c>
      <c r="O2" s="16">
        <f t="shared" ref="O2:O4" si="1">M2/L2</f>
        <v>174350641759.30542</v>
      </c>
      <c r="P2" s="16">
        <f t="shared" ref="P2:P4" si="2">N2/L2</f>
        <v>31771686311.326271</v>
      </c>
      <c r="Q2" s="29">
        <f t="shared" ref="Q2:Q4" si="3">P2/O2</f>
        <v>0.18222867430099698</v>
      </c>
      <c r="R2" s="29"/>
      <c r="S2" s="29"/>
      <c r="T2" s="29"/>
    </row>
    <row r="3" spans="1:20" ht="29.1">
      <c r="A3" s="38"/>
      <c r="B3" s="32"/>
      <c r="C3" s="31">
        <v>2020</v>
      </c>
      <c r="D3" s="25" t="s">
        <v>139</v>
      </c>
      <c r="E3" s="32"/>
      <c r="F3" s="39"/>
      <c r="G3" s="40"/>
      <c r="H3" s="41"/>
      <c r="I3" s="32"/>
      <c r="J3" s="32"/>
      <c r="K3" s="29">
        <v>1.7999999999999999E-2</v>
      </c>
      <c r="L3" s="29">
        <f t="shared" si="0"/>
        <v>0.98231827111984282</v>
      </c>
      <c r="M3" s="30">
        <v>177367859707</v>
      </c>
      <c r="N3" s="30">
        <v>31327872430</v>
      </c>
      <c r="O3" s="16">
        <f t="shared" si="1"/>
        <v>180560481181.72601</v>
      </c>
      <c r="P3" s="16">
        <f t="shared" si="2"/>
        <v>31891774133.740002</v>
      </c>
      <c r="Q3" s="29">
        <f t="shared" si="3"/>
        <v>0.17662654599176861</v>
      </c>
      <c r="R3" s="29">
        <f t="shared" ref="R3:T4" si="4">(O3-O2)/O2</f>
        <v>3.5616957642137057E-2</v>
      </c>
      <c r="S3" s="29">
        <f t="shared" si="4"/>
        <v>3.7797119497217425E-3</v>
      </c>
      <c r="T3" s="29">
        <f t="shared" si="4"/>
        <v>-3.0742298547236521E-2</v>
      </c>
    </row>
    <row r="4" spans="1:20" ht="43.5">
      <c r="A4" s="38"/>
      <c r="B4" s="32"/>
      <c r="C4" s="31">
        <v>2021</v>
      </c>
      <c r="D4" s="26" t="s">
        <v>140</v>
      </c>
      <c r="E4" s="32"/>
      <c r="F4" s="39"/>
      <c r="G4" s="40"/>
      <c r="H4" s="41"/>
      <c r="I4" s="32"/>
      <c r="J4" s="32"/>
      <c r="K4" s="29"/>
      <c r="L4" s="29">
        <v>1</v>
      </c>
      <c r="M4" s="30">
        <v>183029770158</v>
      </c>
      <c r="N4" s="30">
        <v>32715000000</v>
      </c>
      <c r="O4" s="16">
        <f t="shared" si="1"/>
        <v>183029770158</v>
      </c>
      <c r="P4" s="16">
        <f t="shared" si="2"/>
        <v>32715000000</v>
      </c>
      <c r="Q4" s="29">
        <f t="shared" si="3"/>
        <v>0.17874141442541755</v>
      </c>
      <c r="R4" s="29">
        <f t="shared" si="4"/>
        <v>1.3675688944297609E-2</v>
      </c>
      <c r="S4" s="29">
        <f t="shared" si="4"/>
        <v>2.5813109763281057E-2</v>
      </c>
      <c r="T4" s="29">
        <f t="shared" si="4"/>
        <v>1.1973672597025716E-2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2" r:id="rId1" xr:uid="{E211787C-4C97-4B77-BAAD-37F2464E7D8F}"/>
    <hyperlink ref="D3" r:id="rId2" xr:uid="{7CE584C7-2DD9-4D0C-ADFE-5EB994CD70A5}"/>
    <hyperlink ref="D4" r:id="rId3" xr:uid="{288835CC-B267-41AE-AF94-8973C19D4B4D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8AD65-571B-4B2E-A9C2-E613E1A49543}">
  <dimension ref="A1:T4"/>
  <sheetViews>
    <sheetView topLeftCell="D1" workbookViewId="0">
      <selection activeCell="J13" sqref="J13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3" customWidth="1"/>
    <col min="4" max="4" width="16.8554687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140625" bestFit="1" customWidth="1"/>
    <col min="14" max="14" width="16.14062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57.95">
      <c r="A2" s="38" t="s">
        <v>141</v>
      </c>
      <c r="B2" s="32" t="s">
        <v>78</v>
      </c>
      <c r="C2" s="31">
        <v>2019</v>
      </c>
      <c r="D2" s="12" t="s">
        <v>142</v>
      </c>
      <c r="E2" s="32" t="s">
        <v>38</v>
      </c>
      <c r="F2" s="39">
        <v>32768000</v>
      </c>
      <c r="G2" s="40">
        <v>7.0999999999999994E-2</v>
      </c>
      <c r="H2" s="41">
        <v>7.4923338890075684</v>
      </c>
      <c r="I2" s="32" t="s">
        <v>24</v>
      </c>
      <c r="J2" s="32" t="s">
        <v>143</v>
      </c>
      <c r="K2" s="29">
        <v>2.5000000000000001E-2</v>
      </c>
      <c r="L2" s="29">
        <f t="shared" ref="L2:L3" si="0">L3/(1+K2)</f>
        <v>0.95088670184947466</v>
      </c>
      <c r="M2" s="16">
        <v>3662000000000</v>
      </c>
      <c r="N2" s="16">
        <v>665000000000</v>
      </c>
      <c r="O2" s="16">
        <f t="shared" ref="O2:O4" si="1">M2/L2</f>
        <v>3851142300000</v>
      </c>
      <c r="P2" s="16">
        <f t="shared" ref="P2:P4" si="2">N2/L2</f>
        <v>699347250000</v>
      </c>
      <c r="Q2" s="29">
        <f t="shared" ref="Q2:Q4" si="3">P2/O2</f>
        <v>0.18159475696340796</v>
      </c>
      <c r="R2" s="29"/>
      <c r="S2" s="29"/>
      <c r="T2" s="29"/>
    </row>
    <row r="3" spans="1:20" ht="72.599999999999994">
      <c r="A3" s="38"/>
      <c r="B3" s="32"/>
      <c r="C3" s="31">
        <v>2020</v>
      </c>
      <c r="D3" s="12" t="s">
        <v>144</v>
      </c>
      <c r="E3" s="32"/>
      <c r="F3" s="39"/>
      <c r="G3" s="40"/>
      <c r="H3" s="41"/>
      <c r="I3" s="32"/>
      <c r="J3" s="32"/>
      <c r="K3" s="29">
        <v>2.5999999999999999E-2</v>
      </c>
      <c r="L3" s="29">
        <f t="shared" si="0"/>
        <v>0.97465886939571145</v>
      </c>
      <c r="M3" s="16">
        <v>4100000000000</v>
      </c>
      <c r="N3" s="16">
        <v>694400000000</v>
      </c>
      <c r="O3" s="16">
        <f t="shared" si="1"/>
        <v>4206600000000</v>
      </c>
      <c r="P3" s="16">
        <f t="shared" si="2"/>
        <v>712454400000</v>
      </c>
      <c r="Q3" s="29">
        <f t="shared" si="3"/>
        <v>0.1693658536585366</v>
      </c>
      <c r="R3" s="29">
        <f t="shared" ref="R3:T4" si="4">(O3-O2)/O2</f>
        <v>9.2299290005461498E-2</v>
      </c>
      <c r="S3" s="29">
        <f t="shared" si="4"/>
        <v>1.8741976893453145E-2</v>
      </c>
      <c r="T3" s="29">
        <f t="shared" si="4"/>
        <v>-6.7341720154043508E-2</v>
      </c>
    </row>
    <row r="4" spans="1:20" ht="116.1">
      <c r="A4" s="38"/>
      <c r="B4" s="32"/>
      <c r="C4" s="31">
        <v>2021</v>
      </c>
      <c r="D4" s="12" t="s">
        <v>145</v>
      </c>
      <c r="E4" s="32"/>
      <c r="F4" s="39"/>
      <c r="G4" s="40"/>
      <c r="H4" s="41"/>
      <c r="I4" s="32"/>
      <c r="J4" s="32"/>
      <c r="K4" s="29"/>
      <c r="L4" s="29">
        <v>1</v>
      </c>
      <c r="M4" s="16">
        <v>4506000000000</v>
      </c>
      <c r="N4" s="16">
        <v>937300000000</v>
      </c>
      <c r="O4" s="16">
        <f t="shared" si="1"/>
        <v>4506000000000</v>
      </c>
      <c r="P4" s="16">
        <f t="shared" si="2"/>
        <v>937300000000</v>
      </c>
      <c r="Q4" s="29">
        <f t="shared" si="3"/>
        <v>0.20801154016866399</v>
      </c>
      <c r="R4" s="29">
        <f t="shared" si="4"/>
        <v>7.1173869633433182E-2</v>
      </c>
      <c r="S4" s="29">
        <f t="shared" si="4"/>
        <v>0.31559296987989688</v>
      </c>
      <c r="T4" s="29">
        <f t="shared" si="4"/>
        <v>0.22817873659493421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2" r:id="rId1" xr:uid="{E4462B9E-60E3-4F42-B1A6-B35C276D55F3}"/>
    <hyperlink ref="D3" r:id="rId2" xr:uid="{02C65055-F857-4DBB-9464-893B6DCE25AF}"/>
    <hyperlink ref="D4" r:id="rId3" xr:uid="{1419DE1A-739A-40CF-A8AB-5E68195C030A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AF6D-39EE-4FC8-A73A-CCE5802740F7}">
  <dimension ref="A1:T10"/>
  <sheetViews>
    <sheetView topLeftCell="E1" workbookViewId="0">
      <selection activeCell="V15" sqref="V15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3.42578125" customWidth="1"/>
    <col min="4" max="4" width="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7109375" bestFit="1" customWidth="1"/>
    <col min="14" max="14" width="16.710937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57.95">
      <c r="A2" s="38" t="s">
        <v>146</v>
      </c>
      <c r="B2" s="32" t="s">
        <v>88</v>
      </c>
      <c r="C2" s="31">
        <v>2019</v>
      </c>
      <c r="D2" s="12" t="s">
        <v>147</v>
      </c>
      <c r="E2" s="32" t="s">
        <v>31</v>
      </c>
      <c r="F2" s="39">
        <v>24607000</v>
      </c>
      <c r="G2" s="40">
        <v>0.151</v>
      </c>
      <c r="H2" s="41">
        <v>10.898086547851563</v>
      </c>
      <c r="I2" s="32" t="s">
        <v>24</v>
      </c>
      <c r="J2" s="32" t="s">
        <v>148</v>
      </c>
      <c r="K2" s="29">
        <v>0.03</v>
      </c>
      <c r="L2" s="29">
        <f t="shared" ref="L2:L3" si="0">L3/(1+K2)</f>
        <v>0.93533120077819554</v>
      </c>
      <c r="M2" s="16">
        <v>18037000000000</v>
      </c>
      <c r="N2" s="16">
        <v>887000000000</v>
      </c>
      <c r="O2" s="16">
        <f t="shared" ref="O2:O4" si="1">M2/L2</f>
        <v>19284078180000</v>
      </c>
      <c r="P2" s="16">
        <f t="shared" ref="P2:P4" si="2">N2/L2</f>
        <v>948327180000</v>
      </c>
      <c r="Q2" s="29">
        <f t="shared" ref="Q2:Q4" si="3">P2/O2</f>
        <v>4.9176692354604423E-2</v>
      </c>
      <c r="R2" s="29"/>
      <c r="S2" s="29"/>
      <c r="T2" s="29"/>
    </row>
    <row r="3" spans="1:20" ht="43.5">
      <c r="A3" s="38"/>
      <c r="B3" s="32"/>
      <c r="C3" s="31">
        <v>2020</v>
      </c>
      <c r="D3" s="14" t="s">
        <v>149</v>
      </c>
      <c r="E3" s="32"/>
      <c r="F3" s="39"/>
      <c r="G3" s="40"/>
      <c r="H3" s="41"/>
      <c r="I3" s="32"/>
      <c r="J3" s="32"/>
      <c r="K3" s="29">
        <v>3.7999999999999999E-2</v>
      </c>
      <c r="L3" s="29">
        <f t="shared" si="0"/>
        <v>0.96339113680154143</v>
      </c>
      <c r="M3" s="16">
        <v>19503000000000</v>
      </c>
      <c r="N3" s="16">
        <v>1011200000000</v>
      </c>
      <c r="O3" s="16">
        <f t="shared" si="1"/>
        <v>20244114000000</v>
      </c>
      <c r="P3" s="16">
        <f t="shared" si="2"/>
        <v>1049625600000</v>
      </c>
      <c r="Q3" s="29">
        <f t="shared" si="3"/>
        <v>5.1848433574321902E-2</v>
      </c>
      <c r="R3" s="29">
        <f t="shared" ref="R3:T4" si="4">(O3-O2)/O2</f>
        <v>4.9783858530281069E-2</v>
      </c>
      <c r="S3" s="29">
        <f t="shared" si="4"/>
        <v>0.10681800768380381</v>
      </c>
      <c r="T3" s="29">
        <f t="shared" si="4"/>
        <v>5.4329420947062189E-2</v>
      </c>
    </row>
    <row r="4" spans="1:20" ht="87">
      <c r="A4" s="38"/>
      <c r="B4" s="32"/>
      <c r="C4" s="31">
        <v>2021</v>
      </c>
      <c r="D4" s="14" t="s">
        <v>150</v>
      </c>
      <c r="E4" s="32"/>
      <c r="F4" s="39"/>
      <c r="G4" s="40"/>
      <c r="H4" s="41"/>
      <c r="I4" s="32"/>
      <c r="J4" s="32"/>
      <c r="K4" s="29"/>
      <c r="L4" s="29">
        <v>1</v>
      </c>
      <c r="M4" s="16">
        <v>21520000000000</v>
      </c>
      <c r="N4" s="16">
        <v>1082000000000</v>
      </c>
      <c r="O4" s="16">
        <f t="shared" si="1"/>
        <v>21520000000000</v>
      </c>
      <c r="P4" s="16">
        <f t="shared" si="2"/>
        <v>1082000000000</v>
      </c>
      <c r="Q4" s="29">
        <f t="shared" si="3"/>
        <v>5.0278810408921931E-2</v>
      </c>
      <c r="R4" s="29">
        <f t="shared" si="4"/>
        <v>6.3025035326317563E-2</v>
      </c>
      <c r="S4" s="29">
        <f t="shared" si="4"/>
        <v>3.084375990829492E-2</v>
      </c>
      <c r="T4" s="29">
        <f t="shared" si="4"/>
        <v>-3.0273299638840612E-2</v>
      </c>
    </row>
    <row r="10" spans="1:20">
      <c r="D10" s="13"/>
      <c r="E10" s="13"/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2" r:id="rId1" xr:uid="{A74BA769-0599-4786-870A-485F60AD1093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7E13-950B-425E-9EF9-F4DB3328AB97}">
  <dimension ref="A1:T4"/>
  <sheetViews>
    <sheetView topLeftCell="D1" workbookViewId="0">
      <selection activeCell="H7" sqref="H7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4.7109375" customWidth="1"/>
    <col min="4" max="4" width="18.57031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7109375" bestFit="1" customWidth="1"/>
    <col min="14" max="14" width="16.710937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87">
      <c r="A2" s="38" t="s">
        <v>151</v>
      </c>
      <c r="B2" s="32" t="s">
        <v>66</v>
      </c>
      <c r="C2" s="31" t="s">
        <v>36</v>
      </c>
      <c r="D2" s="12" t="s">
        <v>152</v>
      </c>
      <c r="E2" s="32" t="s">
        <v>23</v>
      </c>
      <c r="F2" s="39">
        <v>22713000</v>
      </c>
      <c r="G2" s="40">
        <v>5.3999999999999999E-2</v>
      </c>
      <c r="H2" s="41">
        <v>4.4849176406860352</v>
      </c>
      <c r="I2" s="32" t="s">
        <v>39</v>
      </c>
      <c r="J2" s="32" t="s">
        <v>153</v>
      </c>
      <c r="K2" s="29">
        <v>3.3000000000000002E-2</v>
      </c>
      <c r="L2" s="29">
        <f t="shared" ref="L2:L3" si="0">L3/(1+K2)</f>
        <v>0.93261484685531604</v>
      </c>
      <c r="M2" s="16">
        <v>29110871000000</v>
      </c>
      <c r="N2" s="16">
        <v>4641498000000</v>
      </c>
      <c r="O2" s="16">
        <f t="shared" ref="O2:O4" si="1">M2/L2</f>
        <v>31214247873234</v>
      </c>
      <c r="P2" s="16">
        <f t="shared" ref="P2:P4" si="2">N2/L2</f>
        <v>4976864796492</v>
      </c>
      <c r="Q2" s="29">
        <f t="shared" ref="Q2:Q4" si="3">P2/O2</f>
        <v>0.15944208608529783</v>
      </c>
      <c r="R2" s="29"/>
      <c r="S2" s="29"/>
      <c r="T2" s="29"/>
    </row>
    <row r="3" spans="1:20" ht="87">
      <c r="A3" s="38"/>
      <c r="B3" s="32"/>
      <c r="C3" s="31" t="s">
        <v>41</v>
      </c>
      <c r="D3" s="12" t="s">
        <v>152</v>
      </c>
      <c r="E3" s="32"/>
      <c r="F3" s="39"/>
      <c r="G3" s="40"/>
      <c r="H3" s="41"/>
      <c r="I3" s="32"/>
      <c r="J3" s="32"/>
      <c r="K3" s="29">
        <v>3.7999999999999999E-2</v>
      </c>
      <c r="L3" s="29">
        <f t="shared" si="0"/>
        <v>0.96339113680154143</v>
      </c>
      <c r="M3" s="16">
        <v>33105410000000</v>
      </c>
      <c r="N3" s="16">
        <v>4511789000000</v>
      </c>
      <c r="O3" s="16">
        <f t="shared" si="1"/>
        <v>34363415580000</v>
      </c>
      <c r="P3" s="16">
        <f t="shared" si="2"/>
        <v>4683236982000</v>
      </c>
      <c r="Q3" s="29">
        <f t="shared" si="3"/>
        <v>0.13628554970320561</v>
      </c>
      <c r="R3" s="29">
        <f t="shared" ref="R3:T4" si="4">(O3-O2)/O2</f>
        <v>0.10088879025870713</v>
      </c>
      <c r="S3" s="29">
        <f t="shared" si="4"/>
        <v>-5.8998551597979301E-2</v>
      </c>
      <c r="T3" s="29">
        <f t="shared" si="4"/>
        <v>-0.1452347805441031</v>
      </c>
    </row>
    <row r="4" spans="1:20" ht="87">
      <c r="A4" s="38"/>
      <c r="B4" s="32"/>
      <c r="C4" s="31" t="s">
        <v>43</v>
      </c>
      <c r="D4" s="12" t="s">
        <v>152</v>
      </c>
      <c r="E4" s="32"/>
      <c r="F4" s="39"/>
      <c r="G4" s="40"/>
      <c r="H4" s="41"/>
      <c r="I4" s="32"/>
      <c r="J4" s="32"/>
      <c r="K4" s="29"/>
      <c r="L4" s="29">
        <v>1</v>
      </c>
      <c r="M4" s="16">
        <v>34879793000000</v>
      </c>
      <c r="N4" s="16">
        <v>4661155000000</v>
      </c>
      <c r="O4" s="16">
        <f t="shared" si="1"/>
        <v>34879793000000</v>
      </c>
      <c r="P4" s="16">
        <f t="shared" si="2"/>
        <v>4661155000000</v>
      </c>
      <c r="Q4" s="29">
        <f t="shared" si="3"/>
        <v>0.1336348240369431</v>
      </c>
      <c r="R4" s="29">
        <f t="shared" si="4"/>
        <v>1.502695268454452E-2</v>
      </c>
      <c r="S4" s="29">
        <f t="shared" si="4"/>
        <v>-4.7151109552798628E-3</v>
      </c>
      <c r="T4" s="29">
        <f t="shared" si="4"/>
        <v>-1.9449792527785222E-2</v>
      </c>
    </row>
  </sheetData>
  <mergeCells count="8">
    <mergeCell ref="I2:I4"/>
    <mergeCell ref="J2:J4"/>
    <mergeCell ref="A2:A4"/>
    <mergeCell ref="B2:B4"/>
    <mergeCell ref="E2:E4"/>
    <mergeCell ref="G2:G4"/>
    <mergeCell ref="F2:F4"/>
    <mergeCell ref="H2:H4"/>
  </mergeCells>
  <hyperlinks>
    <hyperlink ref="D2" r:id="rId1" xr:uid="{22128C0D-956B-4304-9A20-06E45C71DCD5}"/>
    <hyperlink ref="D3" r:id="rId2" xr:uid="{B5AC1D09-ED7D-40FE-86A1-4037EF632E84}"/>
    <hyperlink ref="D4" r:id="rId3" xr:uid="{E9F3E5E6-9522-4920-9EF7-2E0453B0028C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9033B-54C5-4099-BEC4-6146E8E7F4AB}">
  <dimension ref="A1:T4"/>
  <sheetViews>
    <sheetView topLeftCell="E1" workbookViewId="0">
      <selection activeCell="H13" sqref="H13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3.140625" customWidth="1"/>
    <col min="4" max="4" width="32.425781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140625" bestFit="1" customWidth="1"/>
    <col min="14" max="14" width="16.14062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72.599999999999994">
      <c r="A2" s="38" t="s">
        <v>154</v>
      </c>
      <c r="B2" s="32" t="s">
        <v>88</v>
      </c>
      <c r="C2" s="31">
        <v>2019</v>
      </c>
      <c r="D2" s="14" t="s">
        <v>155</v>
      </c>
      <c r="E2" s="32" t="s">
        <v>31</v>
      </c>
      <c r="F2" s="39">
        <v>20447000</v>
      </c>
      <c r="G2" s="40">
        <v>0.125</v>
      </c>
      <c r="H2" s="41">
        <v>9.2274951934814453</v>
      </c>
      <c r="I2" s="32" t="s">
        <v>24</v>
      </c>
      <c r="J2" s="32" t="s">
        <v>156</v>
      </c>
      <c r="K2" s="29">
        <v>0.11799999999999999</v>
      </c>
      <c r="L2" s="29">
        <f t="shared" ref="L2:L3" si="0">L3/(1+K2)</f>
        <v>0.79861998466649631</v>
      </c>
      <c r="M2" s="16">
        <v>978569401000</v>
      </c>
      <c r="N2" s="16">
        <v>161611921000</v>
      </c>
      <c r="O2" s="16">
        <f t="shared" ref="O2:O4" si="1">M2/L2</f>
        <v>1225325461156.1599</v>
      </c>
      <c r="P2" s="16">
        <f t="shared" ref="P2:P4" si="2">N2/L2</f>
        <v>202363982999.35999</v>
      </c>
      <c r="Q2" s="29">
        <f t="shared" ref="Q2:Q4" si="3">P2/O2</f>
        <v>0.16515121036366842</v>
      </c>
      <c r="R2" s="29"/>
      <c r="S2" s="29"/>
      <c r="T2" s="29"/>
    </row>
    <row r="3" spans="1:20" ht="72.599999999999994">
      <c r="A3" s="38"/>
      <c r="B3" s="32"/>
      <c r="C3" s="31">
        <v>2020</v>
      </c>
      <c r="D3" s="14" t="s">
        <v>155</v>
      </c>
      <c r="E3" s="32"/>
      <c r="F3" s="39"/>
      <c r="G3" s="40"/>
      <c r="H3" s="41"/>
      <c r="I3" s="32"/>
      <c r="J3" s="32"/>
      <c r="K3" s="29">
        <v>0.12</v>
      </c>
      <c r="L3" s="29">
        <f t="shared" si="0"/>
        <v>0.89285714285714279</v>
      </c>
      <c r="M3" s="16">
        <v>1082021197000</v>
      </c>
      <c r="N3" s="16">
        <v>177605504000</v>
      </c>
      <c r="O3" s="16">
        <f t="shared" si="1"/>
        <v>1211863740640</v>
      </c>
      <c r="P3" s="16">
        <f t="shared" si="2"/>
        <v>198918164480</v>
      </c>
      <c r="Q3" s="29">
        <f t="shared" si="3"/>
        <v>0.16414235182492456</v>
      </c>
      <c r="R3" s="29">
        <f t="shared" ref="R3:T4" si="4">(O3-O2)/O2</f>
        <v>-1.0986240752279856E-2</v>
      </c>
      <c r="S3" s="29">
        <f t="shared" si="4"/>
        <v>-1.7027825150935497E-2</v>
      </c>
      <c r="T3" s="29">
        <f t="shared" si="4"/>
        <v>-6.1086960036339823E-3</v>
      </c>
    </row>
    <row r="4" spans="1:20" ht="72.599999999999994">
      <c r="A4" s="38"/>
      <c r="B4" s="32"/>
      <c r="C4" s="31">
        <v>2021</v>
      </c>
      <c r="D4" s="17" t="s">
        <v>157</v>
      </c>
      <c r="E4" s="32"/>
      <c r="F4" s="39"/>
      <c r="G4" s="40"/>
      <c r="H4" s="41"/>
      <c r="I4" s="32"/>
      <c r="J4" s="32"/>
      <c r="K4" s="29"/>
      <c r="L4" s="29">
        <v>1</v>
      </c>
      <c r="M4" s="16">
        <v>1328254386000</v>
      </c>
      <c r="N4" s="16">
        <v>211993156000</v>
      </c>
      <c r="O4" s="16">
        <f t="shared" si="1"/>
        <v>1328254386000</v>
      </c>
      <c r="P4" s="16">
        <f t="shared" si="2"/>
        <v>211993156000</v>
      </c>
      <c r="Q4" s="29">
        <f t="shared" si="3"/>
        <v>0.15960282776736112</v>
      </c>
      <c r="R4" s="29">
        <f t="shared" si="4"/>
        <v>9.6042683229826384E-2</v>
      </c>
      <c r="S4" s="29">
        <f t="shared" si="4"/>
        <v>6.5730505578411424E-2</v>
      </c>
      <c r="T4" s="29">
        <f t="shared" si="4"/>
        <v>-2.7656019345971922E-2</v>
      </c>
    </row>
  </sheetData>
  <mergeCells count="8">
    <mergeCell ref="H2:H4"/>
    <mergeCell ref="I2:I4"/>
    <mergeCell ref="J2:J4"/>
    <mergeCell ref="A2:A4"/>
    <mergeCell ref="B2:B4"/>
    <mergeCell ref="E2:E4"/>
    <mergeCell ref="F2:F4"/>
    <mergeCell ref="G2:G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8138E-1093-444C-BF69-4725C6AF7C25}">
  <dimension ref="A1:T4"/>
  <sheetViews>
    <sheetView topLeftCell="E1" workbookViewId="0">
      <selection activeCell="H14" sqref="H14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2.85546875" customWidth="1"/>
    <col min="4" max="4" width="44.425781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7109375" bestFit="1" customWidth="1"/>
    <col min="14" max="14" width="16.710937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43.5">
      <c r="A2" s="38" t="s">
        <v>158</v>
      </c>
      <c r="B2" s="32" t="s">
        <v>66</v>
      </c>
      <c r="C2" s="31" t="s">
        <v>36</v>
      </c>
      <c r="D2" s="27" t="s">
        <v>159</v>
      </c>
      <c r="E2" s="32" t="s">
        <v>23</v>
      </c>
      <c r="F2" s="39">
        <v>18509000</v>
      </c>
      <c r="G2" s="40">
        <v>4.3999999999999997E-2</v>
      </c>
      <c r="H2" s="41">
        <v>4.3358721733093262</v>
      </c>
      <c r="I2" s="32" t="s">
        <v>39</v>
      </c>
      <c r="J2" s="32" t="s">
        <v>160</v>
      </c>
      <c r="K2" s="29">
        <v>2.1999999999999999E-2</v>
      </c>
      <c r="L2" s="29">
        <v>0.94447256873871355</v>
      </c>
      <c r="M2" s="16">
        <v>25760000000000</v>
      </c>
      <c r="N2" s="16">
        <v>2781000000000</v>
      </c>
      <c r="O2" s="16">
        <v>27274481920000</v>
      </c>
      <c r="P2" s="16">
        <v>2944500552000</v>
      </c>
      <c r="Q2" s="29">
        <v>0.10795807453416149</v>
      </c>
      <c r="R2" s="29"/>
      <c r="S2" s="29"/>
      <c r="T2" s="29"/>
    </row>
    <row r="3" spans="1:20" ht="116.1">
      <c r="A3" s="38"/>
      <c r="B3" s="32"/>
      <c r="C3" s="31" t="s">
        <v>41</v>
      </c>
      <c r="D3" s="17" t="s">
        <v>161</v>
      </c>
      <c r="E3" s="32"/>
      <c r="F3" s="39"/>
      <c r="G3" s="40"/>
      <c r="H3" s="41"/>
      <c r="I3" s="32"/>
      <c r="J3" s="32"/>
      <c r="K3" s="29">
        <v>3.5999999999999997E-2</v>
      </c>
      <c r="L3" s="29">
        <v>0.96525096525096521</v>
      </c>
      <c r="M3" s="16">
        <v>27061000000000</v>
      </c>
      <c r="N3" s="16">
        <v>3398000000000</v>
      </c>
      <c r="O3" s="16">
        <v>28035196000000</v>
      </c>
      <c r="P3" s="16">
        <v>3520328000000</v>
      </c>
      <c r="Q3" s="29">
        <v>0.12556816082184694</v>
      </c>
      <c r="R3" s="29">
        <v>2.789105517132404E-2</v>
      </c>
      <c r="S3" s="29">
        <v>0.19556031246415606</v>
      </c>
      <c r="T3" s="29">
        <v>0.1631196773717285</v>
      </c>
    </row>
    <row r="4" spans="1:20" ht="29.1">
      <c r="A4" s="38"/>
      <c r="B4" s="32"/>
      <c r="C4" s="31" t="s">
        <v>43</v>
      </c>
      <c r="D4" s="17" t="s">
        <v>162</v>
      </c>
      <c r="E4" s="32"/>
      <c r="F4" s="39"/>
      <c r="G4" s="40"/>
      <c r="H4" s="41"/>
      <c r="I4" s="32"/>
      <c r="J4" s="32"/>
      <c r="K4" s="29"/>
      <c r="L4" s="29">
        <v>1</v>
      </c>
      <c r="M4" s="16">
        <v>30168000000000</v>
      </c>
      <c r="N4" s="16">
        <v>3287000000000</v>
      </c>
      <c r="O4" s="16">
        <v>30168000000000</v>
      </c>
      <c r="P4" s="16">
        <v>3287000000000</v>
      </c>
      <c r="Q4" s="29">
        <v>0.1089565102094935</v>
      </c>
      <c r="R4" s="29">
        <v>7.60759439670049E-2</v>
      </c>
      <c r="S4" s="29">
        <v>-6.6280187527980344E-2</v>
      </c>
      <c r="T4" s="29">
        <v>-0.13229190030044036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3B676-2370-47AA-AAB7-C2C8711D1A87}">
  <dimension ref="A1:T4"/>
  <sheetViews>
    <sheetView topLeftCell="E1" workbookViewId="0">
      <selection activeCell="V19" sqref="V19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2.85546875" customWidth="1"/>
    <col min="4" max="4" width="25.57031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140625" bestFit="1" customWidth="1"/>
    <col min="14" max="14" width="16.14062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43.5">
      <c r="A2" s="38" t="s">
        <v>163</v>
      </c>
      <c r="B2" s="32" t="s">
        <v>88</v>
      </c>
      <c r="C2" s="31">
        <v>2019</v>
      </c>
      <c r="D2" s="27" t="s">
        <v>164</v>
      </c>
      <c r="E2" s="32" t="s">
        <v>38</v>
      </c>
      <c r="F2" s="39">
        <v>6859000</v>
      </c>
      <c r="G2" s="40">
        <v>4.2000000000000003E-2</v>
      </c>
      <c r="H2" s="41">
        <v>9.8745155334472656</v>
      </c>
      <c r="I2" s="32" t="s">
        <v>24</v>
      </c>
      <c r="J2" s="32" t="s">
        <v>165</v>
      </c>
      <c r="K2" s="29">
        <v>4.1000000000000002E-2</v>
      </c>
      <c r="L2" s="29">
        <f t="shared" ref="L2:L3" si="0">L3/(1+K2)</f>
        <v>0.91313193295420092</v>
      </c>
      <c r="M2" s="16">
        <v>1112000000000</v>
      </c>
      <c r="N2" s="16">
        <v>123000000000</v>
      </c>
      <c r="O2" s="16">
        <f t="shared" ref="O2:O4" si="1">M2/L2</f>
        <v>1217786784000</v>
      </c>
      <c r="P2" s="16">
        <f t="shared" ref="P2:P4" si="2">N2/L2</f>
        <v>134701236000</v>
      </c>
      <c r="Q2" s="29">
        <f t="shared" ref="Q2:Q4" si="3">P2/O2</f>
        <v>0.11061151079136691</v>
      </c>
      <c r="R2" s="29"/>
      <c r="S2" s="29"/>
      <c r="T2" s="29"/>
    </row>
    <row r="3" spans="1:20">
      <c r="A3" s="38"/>
      <c r="B3" s="32"/>
      <c r="C3" s="31">
        <v>2020</v>
      </c>
      <c r="D3" s="21" t="s">
        <v>166</v>
      </c>
      <c r="E3" s="32"/>
      <c r="F3" s="39"/>
      <c r="G3" s="40"/>
      <c r="H3" s="41"/>
      <c r="I3" s="32"/>
      <c r="J3" s="32"/>
      <c r="K3" s="29">
        <v>5.1999999999999998E-2</v>
      </c>
      <c r="L3" s="29">
        <f t="shared" si="0"/>
        <v>0.9505703422053231</v>
      </c>
      <c r="M3" s="16">
        <v>1284000000000</v>
      </c>
      <c r="N3" s="16">
        <v>136000000000</v>
      </c>
      <c r="O3" s="16">
        <f t="shared" si="1"/>
        <v>1350768000000.0002</v>
      </c>
      <c r="P3" s="16">
        <f t="shared" si="2"/>
        <v>143072000000</v>
      </c>
      <c r="Q3" s="29">
        <f t="shared" si="3"/>
        <v>0.10591900311526478</v>
      </c>
      <c r="R3" s="29">
        <f t="shared" ref="R3:T4" si="4">(O3-O2)/O2</f>
        <v>0.10919909605456865</v>
      </c>
      <c r="S3" s="29">
        <f t="shared" si="4"/>
        <v>6.2143186273361295E-2</v>
      </c>
      <c r="T3" s="29">
        <f t="shared" si="4"/>
        <v>-4.2423321429476177E-2</v>
      </c>
    </row>
    <row r="4" spans="1:20">
      <c r="A4" s="38"/>
      <c r="B4" s="32"/>
      <c r="C4" s="31">
        <v>2021</v>
      </c>
      <c r="D4" s="21" t="s">
        <v>167</v>
      </c>
      <c r="E4" s="32"/>
      <c r="F4" s="39"/>
      <c r="G4" s="40"/>
      <c r="H4" s="41"/>
      <c r="I4" s="32"/>
      <c r="J4" s="32"/>
      <c r="K4" s="29"/>
      <c r="L4" s="29">
        <v>1</v>
      </c>
      <c r="M4" s="16">
        <v>1350000000000</v>
      </c>
      <c r="N4" s="16">
        <v>174000000000</v>
      </c>
      <c r="O4" s="16">
        <f t="shared" si="1"/>
        <v>1350000000000</v>
      </c>
      <c r="P4" s="16">
        <f t="shared" si="2"/>
        <v>174000000000</v>
      </c>
      <c r="Q4" s="29">
        <f t="shared" si="3"/>
        <v>0.12888888888888889</v>
      </c>
      <c r="R4" s="29">
        <f t="shared" si="4"/>
        <v>-5.6856543832859829E-4</v>
      </c>
      <c r="S4" s="29">
        <f t="shared" si="4"/>
        <v>0.21617087899798704</v>
      </c>
      <c r="T4" s="29">
        <f t="shared" si="4"/>
        <v>0.21686274509803938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A8E1C-F67F-45D6-BC14-8C351EA72F9D}">
  <dimension ref="A1:T4"/>
  <sheetViews>
    <sheetView topLeftCell="E1" workbookViewId="0">
      <selection activeCell="G13" sqref="G13"/>
    </sheetView>
  </sheetViews>
  <sheetFormatPr defaultColWidth="11.42578125" defaultRowHeight="14.45"/>
  <cols>
    <col min="1" max="1" width="11.7109375" bestFit="1" customWidth="1"/>
    <col min="2" max="2" width="20.28515625" bestFit="1" customWidth="1"/>
    <col min="3" max="3" width="15.85546875" customWidth="1"/>
    <col min="4" max="4" width="40.7109375" customWidth="1"/>
    <col min="5" max="5" width="20.28515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8.7109375" bestFit="1" customWidth="1"/>
    <col min="14" max="14" width="17.710937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57.95">
      <c r="A2" s="38" t="s">
        <v>168</v>
      </c>
      <c r="B2" s="32" t="s">
        <v>88</v>
      </c>
      <c r="C2" s="31">
        <v>2019</v>
      </c>
      <c r="D2" s="14" t="s">
        <v>169</v>
      </c>
      <c r="E2" s="32" t="s">
        <v>38</v>
      </c>
      <c r="F2" s="39">
        <v>8743000</v>
      </c>
      <c r="G2" s="40">
        <v>5.3999999999999999E-2</v>
      </c>
      <c r="H2" s="41">
        <v>9.1333637237548828</v>
      </c>
      <c r="I2" s="32" t="s">
        <v>24</v>
      </c>
      <c r="J2" s="32" t="s">
        <v>170</v>
      </c>
      <c r="K2" s="29">
        <v>0.152</v>
      </c>
      <c r="L2" s="29">
        <f t="shared" ref="L2:L3" si="0">L3/(1+K2)</f>
        <v>0.77435821191396581</v>
      </c>
      <c r="M2" s="16">
        <v>107118000000000</v>
      </c>
      <c r="N2" s="16">
        <v>28394000000000</v>
      </c>
      <c r="O2" s="16">
        <f t="shared" ref="O2:O4" si="1">M2/L2</f>
        <v>138331328255999.98</v>
      </c>
      <c r="P2" s="16">
        <f t="shared" ref="P2:P4" si="2">N2/L2</f>
        <v>36667784447999.992</v>
      </c>
      <c r="Q2" s="29">
        <f t="shared" ref="Q2:Q4" si="3">P2/O2</f>
        <v>0.26507216340857742</v>
      </c>
      <c r="R2" s="29"/>
      <c r="S2" s="29"/>
      <c r="T2" s="29"/>
    </row>
    <row r="3" spans="1:20" ht="43.5">
      <c r="A3" s="38"/>
      <c r="B3" s="32"/>
      <c r="C3" s="31">
        <v>2020</v>
      </c>
      <c r="D3" s="12" t="s">
        <v>171</v>
      </c>
      <c r="E3" s="32"/>
      <c r="F3" s="39"/>
      <c r="G3" s="40"/>
      <c r="H3" s="41"/>
      <c r="I3" s="32"/>
      <c r="J3" s="32"/>
      <c r="K3" s="29">
        <v>0.121</v>
      </c>
      <c r="L3" s="29">
        <f t="shared" si="0"/>
        <v>0.89206066012488849</v>
      </c>
      <c r="M3" s="16">
        <v>131104000000000</v>
      </c>
      <c r="N3" s="16">
        <v>29914000000000</v>
      </c>
      <c r="O3" s="16">
        <f t="shared" si="1"/>
        <v>146967584000000</v>
      </c>
      <c r="P3" s="16">
        <f t="shared" si="2"/>
        <v>33533594000000</v>
      </c>
      <c r="Q3" s="29">
        <f t="shared" si="3"/>
        <v>0.22817000244081034</v>
      </c>
      <c r="R3" s="29">
        <f t="shared" ref="R3:T4" si="4">(O3-O2)/O2</f>
        <v>6.2431669332470435E-2</v>
      </c>
      <c r="S3" s="29">
        <f t="shared" si="4"/>
        <v>-8.5475315598756971E-2</v>
      </c>
      <c r="T3" s="29">
        <f t="shared" si="4"/>
        <v>-0.13921552717282787</v>
      </c>
    </row>
    <row r="4" spans="1:20">
      <c r="A4" s="38"/>
      <c r="B4" s="32"/>
      <c r="C4" s="31">
        <v>2021</v>
      </c>
      <c r="D4" s="12" t="s">
        <v>172</v>
      </c>
      <c r="E4" s="32"/>
      <c r="F4" s="39"/>
      <c r="G4" s="40"/>
      <c r="H4" s="41"/>
      <c r="I4" s="32"/>
      <c r="J4" s="32"/>
      <c r="K4" s="29"/>
      <c r="L4" s="29">
        <v>1</v>
      </c>
      <c r="M4" s="16">
        <v>149682000000000</v>
      </c>
      <c r="N4" s="16">
        <v>30386000000000</v>
      </c>
      <c r="O4" s="16">
        <f t="shared" si="1"/>
        <v>149682000000000</v>
      </c>
      <c r="P4" s="16">
        <f t="shared" si="2"/>
        <v>30386000000000</v>
      </c>
      <c r="Q4" s="29">
        <f t="shared" si="3"/>
        <v>0.20300370117983457</v>
      </c>
      <c r="R4" s="29">
        <f t="shared" si="4"/>
        <v>1.8469487802153704E-2</v>
      </c>
      <c r="S4" s="29">
        <f t="shared" si="4"/>
        <v>-9.3863902568868701E-2</v>
      </c>
      <c r="T4" s="29">
        <f t="shared" si="4"/>
        <v>-0.1102962746713568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3" r:id="rId1" xr:uid="{63250646-644A-4EB6-B78A-842D2495C490}"/>
    <hyperlink ref="D4" r:id="rId2" xr:uid="{836C7577-ECAE-4A3E-B981-6476A1B243B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31A5-7316-4503-A20D-B85DF830F84C}">
  <dimension ref="A1:T13"/>
  <sheetViews>
    <sheetView topLeftCell="E1" workbookViewId="0">
      <selection activeCell="J13" sqref="J13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3.28515625" customWidth="1"/>
    <col min="4" max="4" width="34.1406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140625" bestFit="1" customWidth="1"/>
    <col min="14" max="14" width="16.14062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159.6">
      <c r="A2" s="38" t="s">
        <v>35</v>
      </c>
      <c r="B2" s="32" t="s">
        <v>21</v>
      </c>
      <c r="C2" s="31" t="s">
        <v>36</v>
      </c>
      <c r="D2" s="12" t="s">
        <v>37</v>
      </c>
      <c r="E2" s="32" t="s">
        <v>38</v>
      </c>
      <c r="F2" s="39">
        <v>45319000</v>
      </c>
      <c r="G2" s="40">
        <v>8.7999999999999995E-2</v>
      </c>
      <c r="H2" s="41">
        <v>5.9894208908081055</v>
      </c>
      <c r="I2" s="32" t="s">
        <v>39</v>
      </c>
      <c r="J2" s="32" t="s">
        <v>40</v>
      </c>
      <c r="K2" s="29">
        <v>5.5E-2</v>
      </c>
      <c r="L2" s="29">
        <f t="shared" ref="L2:L3" si="0">L3/(1+K2)</f>
        <v>0.89845241571393286</v>
      </c>
      <c r="M2" s="18">
        <v>4425410000000</v>
      </c>
      <c r="N2" s="18">
        <v>530647456000</v>
      </c>
      <c r="O2" s="16">
        <f t="shared" ref="O2:O4" si="1">M2/L2</f>
        <v>4925591965249.999</v>
      </c>
      <c r="P2" s="16">
        <f t="shared" ref="P2:P4" si="2">N2/L2</f>
        <v>590623884714.3999</v>
      </c>
      <c r="Q2" s="29">
        <f t="shared" ref="Q2:Q4" si="3">P2/O2</f>
        <v>0.11990921880684502</v>
      </c>
      <c r="R2" s="29"/>
      <c r="S2" s="29"/>
      <c r="T2" s="29"/>
    </row>
    <row r="3" spans="1:20" ht="72.599999999999994">
      <c r="A3" s="38"/>
      <c r="B3" s="32"/>
      <c r="C3" s="31" t="s">
        <v>41</v>
      </c>
      <c r="D3" s="12" t="s">
        <v>42</v>
      </c>
      <c r="E3" s="32"/>
      <c r="F3" s="39"/>
      <c r="G3" s="40"/>
      <c r="H3" s="41"/>
      <c r="I3" s="32"/>
      <c r="J3" s="32"/>
      <c r="K3" s="29">
        <v>5.5E-2</v>
      </c>
      <c r="L3" s="29">
        <f t="shared" si="0"/>
        <v>0.94786729857819907</v>
      </c>
      <c r="M3" s="18">
        <v>5015770000000</v>
      </c>
      <c r="N3" s="18">
        <v>611198480000</v>
      </c>
      <c r="O3" s="16">
        <f t="shared" si="1"/>
        <v>5291637350000</v>
      </c>
      <c r="P3" s="16">
        <f t="shared" si="2"/>
        <v>644814396400</v>
      </c>
      <c r="Q3" s="29">
        <f t="shared" si="3"/>
        <v>0.12185536418137195</v>
      </c>
      <c r="R3" s="29">
        <f t="shared" ref="R3:T4" si="4">(O3-O2)/O2</f>
        <v>7.4315003624426751E-2</v>
      </c>
      <c r="S3" s="29">
        <f t="shared" si="4"/>
        <v>9.1751304151548627E-2</v>
      </c>
      <c r="T3" s="29">
        <f t="shared" si="4"/>
        <v>1.6230156395746927E-2</v>
      </c>
    </row>
    <row r="4" spans="1:20" ht="87">
      <c r="A4" s="38"/>
      <c r="B4" s="32"/>
      <c r="C4" s="31" t="s">
        <v>43</v>
      </c>
      <c r="D4" s="12" t="s">
        <v>44</v>
      </c>
      <c r="E4" s="32"/>
      <c r="F4" s="39"/>
      <c r="G4" s="40"/>
      <c r="H4" s="41"/>
      <c r="I4" s="32"/>
      <c r="J4" s="32"/>
      <c r="K4" s="29"/>
      <c r="L4" s="29">
        <v>1</v>
      </c>
      <c r="M4" s="18">
        <v>5680000000000</v>
      </c>
      <c r="N4" s="18">
        <v>664040292000</v>
      </c>
      <c r="O4" s="16">
        <f t="shared" si="1"/>
        <v>5680000000000</v>
      </c>
      <c r="P4" s="16">
        <f t="shared" si="2"/>
        <v>664040292000</v>
      </c>
      <c r="Q4" s="29">
        <f t="shared" si="3"/>
        <v>0.11690850211267606</v>
      </c>
      <c r="R4" s="29">
        <f t="shared" si="4"/>
        <v>7.3391773531116977E-2</v>
      </c>
      <c r="S4" s="29">
        <f t="shared" si="4"/>
        <v>2.9816169904608537E-2</v>
      </c>
      <c r="T4" s="29">
        <f t="shared" si="4"/>
        <v>-4.0596178115990728E-2</v>
      </c>
    </row>
    <row r="6" spans="1:20">
      <c r="N6" s="15"/>
    </row>
    <row r="9" spans="1:20">
      <c r="C9" s="4"/>
    </row>
    <row r="10" spans="1:20">
      <c r="C10" s="2"/>
    </row>
    <row r="11" spans="1:20">
      <c r="C11" s="4"/>
    </row>
    <row r="12" spans="1:20">
      <c r="C12" s="4"/>
    </row>
    <row r="13" spans="1:20">
      <c r="C13" s="4"/>
    </row>
  </sheetData>
  <mergeCells count="8">
    <mergeCell ref="H2:H4"/>
    <mergeCell ref="I2:I4"/>
    <mergeCell ref="J2:J4"/>
    <mergeCell ref="A2:A4"/>
    <mergeCell ref="B2:B4"/>
    <mergeCell ref="E2:E4"/>
    <mergeCell ref="F2:F4"/>
    <mergeCell ref="G2:G4"/>
  </mergeCells>
  <hyperlinks>
    <hyperlink ref="D2" r:id="rId1" display="https://mof.gov.bd/site/view/budget_mof/%E0%A7%A8%E0%A7%A6%E0%A7%A7%E0%A7%AF-%E0%A7%A8%E0%A7%A6/%E0%A6%AC%E0%A6%BE%E0%A6%9C%E0%A7%87%E0%A6%9F%E0%A7%87%E0%A6%B0 %E0%A6%B8%E0%A6%82%E0%A6%95%E0%A7%8D%E0%A6%B7%E0%A6%BF%E0%A6%AA%E0%A7%8D%E0%A6%A4%E0%A6%B8%E0%A6%BE%E0%A6%B0/Budget-in-Brief" xr:uid="{9316F5F1-00F4-40B8-93DE-51EBE9CA05A3}"/>
    <hyperlink ref="D3" r:id="rId2" display="https://mof.gov.bd/sites/default/files/files/mof.portal.gov.bd/budget_mof/7f8311f9_b386_414b_a558_f9d2dadd41e3/Combined Summary_02_English.pdf" xr:uid="{CFE1B3FE-9842-417D-809D-0FA39C3C9108}"/>
    <hyperlink ref="D4" r:id="rId3" display="https://mof.gov.bd/sites/default/files/files/mof.portal.gov.bd/budget_mof/18e5883f_e9bc_44ef_ba98_7c6e74df99b7/2. Summary by Ministry Division  Operating &amp; Development.pdf" xr:uid="{DA150DED-5784-405D-ACAD-649CC805435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CB02A-277D-48E8-972A-5511CB650004}">
  <dimension ref="A1:T4"/>
  <sheetViews>
    <sheetView workbookViewId="0">
      <selection activeCell="D2" sqref="D2:D4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4.85546875" customWidth="1"/>
    <col min="4" max="4" width="33.57031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140625" bestFit="1" customWidth="1"/>
    <col min="14" max="14" width="18.5703125" bestFit="1" customWidth="1"/>
    <col min="15" max="15" width="20.14062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116.1">
      <c r="A2" s="38" t="s">
        <v>45</v>
      </c>
      <c r="B2" s="32" t="s">
        <v>29</v>
      </c>
      <c r="C2" s="31">
        <v>2019</v>
      </c>
      <c r="D2" s="23" t="s">
        <v>46</v>
      </c>
      <c r="E2" s="32" t="s">
        <v>31</v>
      </c>
      <c r="F2" s="39">
        <v>45762000</v>
      </c>
      <c r="G2" s="40">
        <v>0.28999999999999998</v>
      </c>
      <c r="H2" s="41">
        <v>7.8728394508361816</v>
      </c>
      <c r="I2" s="32" t="s">
        <v>24</v>
      </c>
      <c r="J2" s="32" t="s">
        <v>47</v>
      </c>
      <c r="K2" s="29">
        <v>4.2999999999999997E-2</v>
      </c>
      <c r="L2" s="29">
        <f t="shared" ref="L2:L3" si="0">L3/(1+K2)</f>
        <v>0.93997330475814489</v>
      </c>
      <c r="M2" s="22">
        <v>3262209303823</v>
      </c>
      <c r="N2" s="22">
        <v>144700000000</v>
      </c>
      <c r="O2" s="16">
        <f>M2/L2</f>
        <v>3470533989965.1367</v>
      </c>
      <c r="P2" s="16">
        <f t="shared" ref="P2:P4" si="1">N2/L2</f>
        <v>153940542000</v>
      </c>
      <c r="Q2" s="29">
        <f t="shared" ref="Q2:Q4" si="2">P2/O2</f>
        <v>4.4356442681475199E-2</v>
      </c>
      <c r="R2" s="29"/>
      <c r="S2" s="29"/>
      <c r="T2" s="29"/>
    </row>
    <row r="3" spans="1:20" ht="43.5">
      <c r="A3" s="38"/>
      <c r="B3" s="32"/>
      <c r="C3" s="31">
        <v>2020</v>
      </c>
      <c r="D3" s="24" t="s">
        <v>48</v>
      </c>
      <c r="E3" s="32"/>
      <c r="F3" s="39"/>
      <c r="G3" s="40"/>
      <c r="H3" s="41"/>
      <c r="I3" s="32"/>
      <c r="J3" s="32"/>
      <c r="K3" s="29">
        <v>0.02</v>
      </c>
      <c r="L3" s="29">
        <f t="shared" si="0"/>
        <v>0.98039215686274506</v>
      </c>
      <c r="M3" s="22">
        <v>3565520100068</v>
      </c>
      <c r="N3" s="22">
        <v>142138690000</v>
      </c>
      <c r="O3" s="16">
        <f t="shared" ref="O3:O4" si="3">M3/L3</f>
        <v>3636830502069.3604</v>
      </c>
      <c r="P3" s="16">
        <f t="shared" si="1"/>
        <v>144981463800</v>
      </c>
      <c r="Q3" s="29">
        <f t="shared" si="2"/>
        <v>3.9864784382309101E-2</v>
      </c>
      <c r="R3" s="29">
        <f t="shared" ref="R3:T4" si="4">(O3-O2)/O2</f>
        <v>4.7916693104018311E-2</v>
      </c>
      <c r="S3" s="29">
        <f t="shared" si="4"/>
        <v>-5.8198302302976172E-2</v>
      </c>
      <c r="T3" s="29">
        <f t="shared" si="4"/>
        <v>-0.10126281612393527</v>
      </c>
    </row>
    <row r="4" spans="1:20" ht="72.599999999999994">
      <c r="A4" s="38"/>
      <c r="B4" s="32"/>
      <c r="C4" s="31">
        <v>2021</v>
      </c>
      <c r="D4" s="24" t="s">
        <v>49</v>
      </c>
      <c r="E4" s="32"/>
      <c r="F4" s="39"/>
      <c r="G4" s="40"/>
      <c r="H4" s="41"/>
      <c r="I4" s="32"/>
      <c r="J4" s="32"/>
      <c r="K4" s="29"/>
      <c r="L4" s="29">
        <v>1</v>
      </c>
      <c r="M4" s="22">
        <v>4147580314649</v>
      </c>
      <c r="N4" s="22">
        <v>145097370000</v>
      </c>
      <c r="O4" s="16">
        <f t="shared" si="3"/>
        <v>4147580314649</v>
      </c>
      <c r="P4" s="16">
        <f t="shared" si="1"/>
        <v>145097370000</v>
      </c>
      <c r="Q4" s="29">
        <f t="shared" si="2"/>
        <v>3.49836191206533E-2</v>
      </c>
      <c r="R4" s="29">
        <f t="shared" si="4"/>
        <v>0.14043816787420324</v>
      </c>
      <c r="S4" s="29">
        <f t="shared" si="4"/>
        <v>7.9945530250605734E-4</v>
      </c>
      <c r="T4" s="29">
        <f t="shared" si="4"/>
        <v>-0.1224430368127597</v>
      </c>
    </row>
  </sheetData>
  <mergeCells count="8">
    <mergeCell ref="H2:H4"/>
    <mergeCell ref="I2:I4"/>
    <mergeCell ref="J2:J4"/>
    <mergeCell ref="A2:A4"/>
    <mergeCell ref="B2:B4"/>
    <mergeCell ref="E2:E4"/>
    <mergeCell ref="F2:F4"/>
    <mergeCell ref="G2:G4"/>
  </mergeCells>
  <hyperlinks>
    <hyperlink ref="D3" r:id="rId1" xr:uid="{BFCE6CF5-46CF-411D-B82E-B8BC4D055C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C4656-ED8A-4057-A9F2-E075A5B4CB52}">
  <dimension ref="A1:T4"/>
  <sheetViews>
    <sheetView topLeftCell="D1" workbookViewId="0">
      <selection activeCell="M16" sqref="M16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3.140625" customWidth="1"/>
    <col min="4" max="4" width="18.425781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4" width="17.710937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1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43.5">
      <c r="A2" s="33" t="s">
        <v>50</v>
      </c>
      <c r="B2" s="32" t="s">
        <v>29</v>
      </c>
      <c r="C2" s="28">
        <v>2019</v>
      </c>
      <c r="D2" s="12" t="s">
        <v>51</v>
      </c>
      <c r="E2" s="34" t="s">
        <v>52</v>
      </c>
      <c r="F2" s="37">
        <v>3760000</v>
      </c>
      <c r="G2" s="36">
        <v>2.4E-2</v>
      </c>
      <c r="H2" s="35">
        <v>9.4074296951293945</v>
      </c>
      <c r="I2" s="34" t="s">
        <v>24</v>
      </c>
      <c r="J2" s="34" t="s">
        <v>53</v>
      </c>
      <c r="K2" s="29">
        <v>0.03</v>
      </c>
      <c r="L2" s="29">
        <f t="shared" ref="L2:L3" si="0">L3/(1+K2)</f>
        <v>0.94811893203883491</v>
      </c>
      <c r="M2" s="16">
        <v>50879683923000</v>
      </c>
      <c r="N2" s="16">
        <v>11530685125000</v>
      </c>
      <c r="O2" s="16">
        <f t="shared" ref="O2:O4" si="1">M2/L2</f>
        <v>53663820227266.563</v>
      </c>
      <c r="P2" s="16">
        <f t="shared" ref="P2:P4" si="2">N2/L2</f>
        <v>12161644215040</v>
      </c>
      <c r="Q2" s="29">
        <f t="shared" ref="Q2:Q4" si="3">P2/O2</f>
        <v>0.22662650857757372</v>
      </c>
      <c r="R2" s="29"/>
      <c r="S2" s="29"/>
      <c r="T2" s="29"/>
    </row>
    <row r="3" spans="1:20" ht="43.5">
      <c r="A3" s="33"/>
      <c r="B3" s="32"/>
      <c r="C3" s="28">
        <v>2020</v>
      </c>
      <c r="D3" s="12" t="s">
        <v>54</v>
      </c>
      <c r="E3" s="34"/>
      <c r="F3" s="37"/>
      <c r="G3" s="36"/>
      <c r="H3" s="35"/>
      <c r="I3" s="34"/>
      <c r="J3" s="34"/>
      <c r="K3" s="29">
        <v>2.4E-2</v>
      </c>
      <c r="L3" s="29">
        <f t="shared" si="0"/>
        <v>0.9765625</v>
      </c>
      <c r="M3" s="16">
        <v>55255169734000</v>
      </c>
      <c r="N3" s="16">
        <v>11687865633000</v>
      </c>
      <c r="O3" s="16">
        <f t="shared" si="1"/>
        <v>56581293807616</v>
      </c>
      <c r="P3" s="16">
        <f t="shared" si="2"/>
        <v>11968374408192</v>
      </c>
      <c r="Q3" s="29">
        <f t="shared" si="3"/>
        <v>0.21152528694175995</v>
      </c>
      <c r="R3" s="29">
        <f t="shared" ref="R3:T4" si="4">(O3-O2)/O2</f>
        <v>5.4365745263641713E-2</v>
      </c>
      <c r="S3" s="29">
        <f t="shared" si="4"/>
        <v>-1.5891749785690003E-2</v>
      </c>
      <c r="T3" s="29">
        <f t="shared" si="4"/>
        <v>-6.6634842192984892E-2</v>
      </c>
    </row>
    <row r="4" spans="1:20" ht="43.5">
      <c r="A4" s="33"/>
      <c r="B4" s="32"/>
      <c r="C4" s="28">
        <v>2021</v>
      </c>
      <c r="D4" s="12" t="s">
        <v>55</v>
      </c>
      <c r="E4" s="34"/>
      <c r="F4" s="37"/>
      <c r="G4" s="36"/>
      <c r="H4" s="35"/>
      <c r="I4" s="34"/>
      <c r="J4" s="34"/>
      <c r="K4" s="29"/>
      <c r="L4" s="29">
        <v>1</v>
      </c>
      <c r="M4" s="16">
        <v>65034386724000</v>
      </c>
      <c r="N4" s="16">
        <v>11255650856000</v>
      </c>
      <c r="O4" s="16">
        <f t="shared" si="1"/>
        <v>65034386724000</v>
      </c>
      <c r="P4" s="16">
        <f t="shared" si="2"/>
        <v>11255650856000</v>
      </c>
      <c r="Q4" s="29">
        <f t="shared" si="3"/>
        <v>0.17307229948623878</v>
      </c>
      <c r="R4" s="29">
        <f t="shared" si="4"/>
        <v>0.14939730691075484</v>
      </c>
      <c r="S4" s="29">
        <f t="shared" si="4"/>
        <v>-5.9550572858429435E-2</v>
      </c>
      <c r="T4" s="29">
        <f t="shared" si="4"/>
        <v>-0.18178908068853525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2" r:id="rId1" xr:uid="{A7979173-A4AF-4492-956F-9B984F6B6D45}"/>
    <hyperlink ref="D3" r:id="rId2" xr:uid="{46F4671E-4065-459F-97F8-E90A0575245F}"/>
    <hyperlink ref="D4" r:id="rId3" xr:uid="{EA87B370-B194-4113-B25E-891450714C5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8FC1-25B9-4068-AF60-E414ED8B6B8F}">
  <dimension ref="A1:T4"/>
  <sheetViews>
    <sheetView topLeftCell="E1" workbookViewId="0">
      <selection activeCell="E10" sqref="E10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3.7109375" customWidth="1"/>
    <col min="4" max="4" width="26.425781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8.7109375" bestFit="1" customWidth="1"/>
    <col min="14" max="14" width="17.710937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87">
      <c r="A2" s="38" t="s">
        <v>56</v>
      </c>
      <c r="B2" s="32" t="s">
        <v>29</v>
      </c>
      <c r="C2" s="31">
        <v>2019</v>
      </c>
      <c r="D2" s="12" t="s">
        <v>57</v>
      </c>
      <c r="E2" s="32" t="s">
        <v>31</v>
      </c>
      <c r="F2" s="39">
        <v>11823000</v>
      </c>
      <c r="G2" s="40">
        <v>7.4999999999999997E-2</v>
      </c>
      <c r="H2" s="41">
        <v>8.622161865234375</v>
      </c>
      <c r="I2" s="32" t="s">
        <v>24</v>
      </c>
      <c r="J2" s="38" t="s">
        <v>58</v>
      </c>
      <c r="K2" s="29">
        <v>3.7999999999999999E-2</v>
      </c>
      <c r="L2" s="29">
        <f t="shared" ref="L2:L3" si="0">L3/(1+K2)</f>
        <v>0.95008987850250637</v>
      </c>
      <c r="M2" s="16">
        <v>244997305209927</v>
      </c>
      <c r="N2" s="16">
        <v>41525100000000</v>
      </c>
      <c r="O2" s="16">
        <f t="shared" ref="O2:O4" si="1">M2/L2</f>
        <v>257867503647214.88</v>
      </c>
      <c r="P2" s="16">
        <f t="shared" ref="P2:P4" si="2">N2/L2</f>
        <v>43706496553200</v>
      </c>
      <c r="Q2" s="29">
        <f t="shared" ref="Q2:Q4" si="3">P2/O2</f>
        <v>0.16949206834915609</v>
      </c>
      <c r="R2" s="29"/>
      <c r="S2" s="29"/>
      <c r="T2" s="29"/>
    </row>
    <row r="3" spans="1:20" ht="72.599999999999994">
      <c r="A3" s="38"/>
      <c r="B3" s="32"/>
      <c r="C3" s="31">
        <v>2020</v>
      </c>
      <c r="D3" s="12" t="s">
        <v>59</v>
      </c>
      <c r="E3" s="32"/>
      <c r="F3" s="39"/>
      <c r="G3" s="40"/>
      <c r="H3" s="41"/>
      <c r="I3" s="32"/>
      <c r="J3" s="38"/>
      <c r="K3" s="29">
        <v>1.4E-2</v>
      </c>
      <c r="L3" s="29">
        <f t="shared" si="0"/>
        <v>0.98619329388560162</v>
      </c>
      <c r="M3" s="16">
        <v>271713994711741</v>
      </c>
      <c r="N3" s="16">
        <v>44277600000000</v>
      </c>
      <c r="O3" s="16">
        <f t="shared" si="1"/>
        <v>275517990637705.38</v>
      </c>
      <c r="P3" s="16">
        <f t="shared" si="2"/>
        <v>44897486400000</v>
      </c>
      <c r="Q3" s="29">
        <f t="shared" si="3"/>
        <v>0.16295664140146229</v>
      </c>
      <c r="R3" s="29">
        <f t="shared" ref="R3:T4" si="4">(O3-O2)/O2</f>
        <v>6.8447891808181838E-2</v>
      </c>
      <c r="S3" s="29">
        <f t="shared" si="4"/>
        <v>2.7249721225088695E-2</v>
      </c>
      <c r="T3" s="29">
        <f t="shared" si="4"/>
        <v>-3.8558895477225061E-2</v>
      </c>
    </row>
    <row r="4" spans="1:20" ht="116.1">
      <c r="A4" s="38"/>
      <c r="B4" s="32"/>
      <c r="C4" s="31">
        <v>2021</v>
      </c>
      <c r="D4" s="12" t="s">
        <v>60</v>
      </c>
      <c r="E4" s="32"/>
      <c r="F4" s="39"/>
      <c r="G4" s="40"/>
      <c r="H4" s="41"/>
      <c r="I4" s="32"/>
      <c r="J4" s="38"/>
      <c r="K4" s="29"/>
      <c r="L4" s="29">
        <v>1</v>
      </c>
      <c r="M4" s="16">
        <v>313998014044851</v>
      </c>
      <c r="N4" s="16">
        <v>47408900000000</v>
      </c>
      <c r="O4" s="16">
        <f t="shared" si="1"/>
        <v>313998014044851</v>
      </c>
      <c r="P4" s="16">
        <f t="shared" si="2"/>
        <v>47408900000000</v>
      </c>
      <c r="Q4" s="29">
        <f t="shared" si="3"/>
        <v>0.15098471289448406</v>
      </c>
      <c r="R4" s="29">
        <f t="shared" si="4"/>
        <v>0.13966428587142699</v>
      </c>
      <c r="S4" s="29">
        <f t="shared" si="4"/>
        <v>5.59366192045887E-2</v>
      </c>
      <c r="T4" s="29">
        <f t="shared" si="4"/>
        <v>-7.3466956633476618E-2</v>
      </c>
    </row>
  </sheetData>
  <mergeCells count="8">
    <mergeCell ref="H2:H4"/>
    <mergeCell ref="I2:I4"/>
    <mergeCell ref="J2:J4"/>
    <mergeCell ref="A2:A4"/>
    <mergeCell ref="B2:B4"/>
    <mergeCell ref="E2:E4"/>
    <mergeCell ref="F2:F4"/>
    <mergeCell ref="G2:G4"/>
  </mergeCells>
  <hyperlinks>
    <hyperlink ref="D2" r:id="rId1" xr:uid="{554E790A-5326-4524-B903-E5CC375C0496}"/>
    <hyperlink ref="D3" r:id="rId2" xr:uid="{B439FCC2-39EA-4192-8C8F-DC83A764A305}"/>
    <hyperlink ref="D4" r:id="rId3" display="http://leyes.senado.gov.co/proyectos/images/documentos/Textos Radicados/proyectos de ley/2020 - 2021/PL 185-20S - 296-20C Presupuesto 2021.pdf" xr:uid="{006995A9-D1AD-4447-80C5-F78F62CE1DC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D6B41-0086-467A-9E66-5B6F8CB27050}">
  <dimension ref="A1:T4"/>
  <sheetViews>
    <sheetView topLeftCell="D1" workbookViewId="0">
      <selection activeCell="L11" sqref="L11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2.7109375" customWidth="1"/>
    <col min="4" max="4" width="17.8554687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140625" bestFit="1" customWidth="1"/>
    <col min="14" max="14" width="16.14062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101.45">
      <c r="A2" s="38" t="s">
        <v>61</v>
      </c>
      <c r="B2" s="32" t="s">
        <v>62</v>
      </c>
      <c r="C2" s="31" t="s">
        <v>36</v>
      </c>
      <c r="D2" s="12" t="s">
        <v>63</v>
      </c>
      <c r="E2" s="32" t="s">
        <v>38</v>
      </c>
      <c r="F2" s="39">
        <v>30717000</v>
      </c>
      <c r="G2" s="40">
        <v>0.27200000000000002</v>
      </c>
      <c r="H2" s="41">
        <v>6.529362678527832</v>
      </c>
      <c r="I2" s="32" t="s">
        <v>39</v>
      </c>
      <c r="J2" s="32" t="s">
        <v>64</v>
      </c>
      <c r="K2" s="29">
        <v>0.14399999999999999</v>
      </c>
      <c r="L2" s="29">
        <f t="shared" ref="L2:L3" si="0">L3/(1+K2)</f>
        <v>0.79901816647703305</v>
      </c>
      <c r="M2" s="16">
        <v>1370000000000</v>
      </c>
      <c r="N2" s="16">
        <v>122945134000</v>
      </c>
      <c r="O2" s="16">
        <f t="shared" ref="O2:O4" si="1">M2/L2</f>
        <v>1714604320000</v>
      </c>
      <c r="P2" s="16">
        <f t="shared" ref="P2:P4" si="2">N2/L2</f>
        <v>153870261225.82401</v>
      </c>
      <c r="Q2" s="29">
        <f t="shared" ref="Q2:Q4" si="3">P2/O2</f>
        <v>8.9740973722627737E-2</v>
      </c>
      <c r="R2" s="29"/>
      <c r="S2" s="29"/>
      <c r="T2" s="29"/>
    </row>
    <row r="3" spans="1:20" ht="101.45">
      <c r="A3" s="38"/>
      <c r="B3" s="32"/>
      <c r="C3" s="31" t="s">
        <v>41</v>
      </c>
      <c r="D3" s="12" t="s">
        <v>63</v>
      </c>
      <c r="E3" s="32"/>
      <c r="F3" s="39"/>
      <c r="G3" s="40"/>
      <c r="H3" s="41"/>
      <c r="I3" s="32"/>
      <c r="J3" s="32"/>
      <c r="K3" s="29">
        <v>9.4E-2</v>
      </c>
      <c r="L3" s="29">
        <f t="shared" si="0"/>
        <v>0.91407678244972568</v>
      </c>
      <c r="M3" s="16">
        <v>1575000000000</v>
      </c>
      <c r="N3" s="16">
        <v>145184687000</v>
      </c>
      <c r="O3" s="16">
        <f t="shared" si="1"/>
        <v>1723050000000.0002</v>
      </c>
      <c r="P3" s="16">
        <f t="shared" si="2"/>
        <v>158832047578.00003</v>
      </c>
      <c r="Q3" s="29">
        <f t="shared" si="3"/>
        <v>9.2180753650793659E-2</v>
      </c>
      <c r="R3" s="29">
        <f t="shared" ref="R3:T4" si="4">(O3-O2)/O2</f>
        <v>4.9257312031036086E-3</v>
      </c>
      <c r="S3" s="29">
        <f t="shared" si="4"/>
        <v>3.2246558318985229E-2</v>
      </c>
      <c r="T3" s="29">
        <f t="shared" si="4"/>
        <v>2.7186911696621626E-2</v>
      </c>
    </row>
    <row r="4" spans="1:20" ht="101.45">
      <c r="A4" s="38"/>
      <c r="B4" s="32"/>
      <c r="C4" s="31" t="s">
        <v>43</v>
      </c>
      <c r="D4" s="12" t="s">
        <v>63</v>
      </c>
      <c r="E4" s="32"/>
      <c r="F4" s="39"/>
      <c r="G4" s="40"/>
      <c r="H4" s="41"/>
      <c r="I4" s="32"/>
      <c r="J4" s="32"/>
      <c r="K4" s="29"/>
      <c r="L4" s="29">
        <v>1</v>
      </c>
      <c r="M4" s="16">
        <v>1713000000000</v>
      </c>
      <c r="N4" s="16">
        <v>157580000000</v>
      </c>
      <c r="O4" s="16">
        <f t="shared" si="1"/>
        <v>1713000000000</v>
      </c>
      <c r="P4" s="16">
        <f t="shared" si="2"/>
        <v>157580000000</v>
      </c>
      <c r="Q4" s="29">
        <f t="shared" si="3"/>
        <v>9.1990659661412733E-2</v>
      </c>
      <c r="R4" s="29">
        <f t="shared" si="4"/>
        <v>-5.83268042134601E-3</v>
      </c>
      <c r="S4" s="29">
        <f t="shared" si="4"/>
        <v>-7.882839748604065E-3</v>
      </c>
      <c r="T4" s="29">
        <f t="shared" si="4"/>
        <v>-2.0621874073741644E-3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hyperlinks>
    <hyperlink ref="D2" r:id="rId1" xr:uid="{0B9F7E4B-133D-4B12-87AC-7878657495B0}"/>
    <hyperlink ref="D3" r:id="rId2" xr:uid="{1A26B4BD-BD40-4484-8E4F-D03F834481B5}"/>
    <hyperlink ref="D4" r:id="rId3" xr:uid="{6AD46AA9-0C0D-42DF-B58B-9A4F53CE1F0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4B0B3-6F22-45D5-B9C4-DD31E06DDA5E}">
  <dimension ref="A1:T4"/>
  <sheetViews>
    <sheetView topLeftCell="D1" workbookViewId="0">
      <selection activeCell="M11" sqref="M11:M12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1.7109375" customWidth="1"/>
    <col min="4" max="4" width="21.1406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140625" bestFit="1" customWidth="1"/>
    <col min="14" max="14" width="16.14062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1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29.1">
      <c r="A2" s="33" t="s">
        <v>65</v>
      </c>
      <c r="B2" s="34" t="s">
        <v>66</v>
      </c>
      <c r="C2" s="28" t="s">
        <v>36</v>
      </c>
      <c r="D2" s="17" t="s">
        <v>67</v>
      </c>
      <c r="E2" s="34" t="s">
        <v>23</v>
      </c>
      <c r="F2" s="37">
        <v>42075000</v>
      </c>
      <c r="G2" s="36">
        <v>0.1</v>
      </c>
      <c r="H2" s="35">
        <v>4.3491125106811523</v>
      </c>
      <c r="I2" s="34" t="s">
        <v>39</v>
      </c>
      <c r="J2" s="34" t="s">
        <v>68</v>
      </c>
      <c r="K2" s="29">
        <v>0.106</v>
      </c>
      <c r="L2" s="29">
        <f t="shared" ref="L2:L3" si="0">L3/(1+K2)</f>
        <v>0.75661852050814493</v>
      </c>
      <c r="M2" s="16">
        <v>471196000000</v>
      </c>
      <c r="N2" s="16">
        <v>90757000000</v>
      </c>
      <c r="O2" s="16">
        <f t="shared" ref="O2:O4" si="1">M2/L2</f>
        <v>622765617320</v>
      </c>
      <c r="P2" s="16">
        <f t="shared" ref="P2:P4" si="2">N2/L2</f>
        <v>119950804190.00002</v>
      </c>
      <c r="Q2" s="29">
        <f t="shared" ref="Q2:Q4" si="3">P2/O2</f>
        <v>0.19260986935372967</v>
      </c>
      <c r="R2" s="29"/>
      <c r="S2" s="29"/>
      <c r="T2" s="29"/>
    </row>
    <row r="3" spans="1:20" ht="29.1">
      <c r="A3" s="33"/>
      <c r="B3" s="34"/>
      <c r="C3" s="28" t="s">
        <v>41</v>
      </c>
      <c r="D3" s="17" t="s">
        <v>67</v>
      </c>
      <c r="E3" s="34"/>
      <c r="F3" s="37"/>
      <c r="G3" s="36"/>
      <c r="H3" s="35"/>
      <c r="I3" s="34"/>
      <c r="J3" s="34"/>
      <c r="K3" s="29">
        <v>0.19500000000000001</v>
      </c>
      <c r="L3" s="29">
        <f t="shared" si="0"/>
        <v>0.83682008368200833</v>
      </c>
      <c r="M3" s="16">
        <v>548785000000</v>
      </c>
      <c r="N3" s="16">
        <v>102611000000</v>
      </c>
      <c r="O3" s="16">
        <f t="shared" si="1"/>
        <v>655798075000</v>
      </c>
      <c r="P3" s="16">
        <f t="shared" si="2"/>
        <v>122620145000</v>
      </c>
      <c r="Q3" s="29">
        <f t="shared" si="3"/>
        <v>0.18697850706560856</v>
      </c>
      <c r="R3" s="29">
        <f t="shared" ref="R3:T4" si="4">(O3-O2)/O2</f>
        <v>5.3041556504277436E-2</v>
      </c>
      <c r="S3" s="29">
        <f t="shared" si="4"/>
        <v>2.2253629961261408E-2</v>
      </c>
      <c r="T3" s="29">
        <f t="shared" si="4"/>
        <v>-2.9237142972040889E-2</v>
      </c>
    </row>
    <row r="4" spans="1:20" ht="29.1">
      <c r="A4" s="33"/>
      <c r="B4" s="34"/>
      <c r="C4" s="28" t="s">
        <v>43</v>
      </c>
      <c r="D4" s="17" t="s">
        <v>67</v>
      </c>
      <c r="E4" s="34"/>
      <c r="F4" s="37"/>
      <c r="G4" s="36"/>
      <c r="H4" s="35"/>
      <c r="I4" s="34"/>
      <c r="J4" s="34"/>
      <c r="K4" s="29"/>
      <c r="L4" s="29">
        <v>1</v>
      </c>
      <c r="M4" s="16">
        <v>599558000000</v>
      </c>
      <c r="N4" s="16">
        <v>131741000000</v>
      </c>
      <c r="O4" s="16">
        <f t="shared" si="1"/>
        <v>599558000000</v>
      </c>
      <c r="P4" s="16">
        <f t="shared" si="2"/>
        <v>131741000000</v>
      </c>
      <c r="Q4" s="29">
        <f t="shared" si="3"/>
        <v>0.21973020124825288</v>
      </c>
      <c r="R4" s="29">
        <f t="shared" si="4"/>
        <v>-8.5758219098157618E-2</v>
      </c>
      <c r="S4" s="29">
        <f t="shared" si="4"/>
        <v>7.4383006152863376E-2</v>
      </c>
      <c r="T4" s="29">
        <f t="shared" si="4"/>
        <v>0.17516288206939276</v>
      </c>
    </row>
  </sheetData>
  <mergeCells count="8">
    <mergeCell ref="J2:J4"/>
    <mergeCell ref="A2:A4"/>
    <mergeCell ref="B2:B4"/>
    <mergeCell ref="E2:E4"/>
    <mergeCell ref="F2:F4"/>
    <mergeCell ref="G2:G4"/>
    <mergeCell ref="I2:I4"/>
    <mergeCell ref="H2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529DD-E784-4740-B85F-09053083A3FB}">
  <dimension ref="A1:T4"/>
  <sheetViews>
    <sheetView topLeftCell="D1" workbookViewId="0">
      <selection activeCell="J12" sqref="J12"/>
    </sheetView>
  </sheetViews>
  <sheetFormatPr defaultColWidth="11.42578125" defaultRowHeight="14.45"/>
  <cols>
    <col min="1" max="1" width="11.7109375" bestFit="1" customWidth="1"/>
    <col min="2" max="2" width="19.140625" bestFit="1" customWidth="1"/>
    <col min="3" max="3" width="15" customWidth="1"/>
    <col min="4" max="4" width="18.28515625" customWidth="1"/>
    <col min="5" max="5" width="15.140625" bestFit="1" customWidth="1"/>
    <col min="6" max="6" width="14.7109375" customWidth="1"/>
    <col min="7" max="7" width="11" bestFit="1" customWidth="1"/>
    <col min="8" max="8" width="15.140625" customWidth="1"/>
    <col min="9" max="9" width="10.42578125" bestFit="1" customWidth="1"/>
    <col min="10" max="10" width="14" bestFit="1" customWidth="1"/>
    <col min="11" max="11" width="13.85546875" customWidth="1"/>
    <col min="12" max="12" width="9" bestFit="1" customWidth="1"/>
    <col min="13" max="13" width="17.7109375" bestFit="1" customWidth="1"/>
    <col min="14" max="14" width="16.140625" bestFit="1" customWidth="1"/>
    <col min="15" max="15" width="19.7109375" bestFit="1" customWidth="1"/>
    <col min="16" max="16" width="18.7109375" bestFit="1" customWidth="1"/>
    <col min="17" max="17" width="10.85546875" bestFit="1" customWidth="1"/>
    <col min="18" max="18" width="21.28515625" bestFit="1" customWidth="1"/>
    <col min="19" max="19" width="18.28515625" customWidth="1"/>
    <col min="20" max="20" width="15.7109375" customWidth="1"/>
  </cols>
  <sheetData>
    <row r="1" spans="1:20" ht="43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</row>
    <row r="2" spans="1:20" ht="72.599999999999994">
      <c r="A2" s="38" t="s">
        <v>69</v>
      </c>
      <c r="B2" s="32" t="s">
        <v>21</v>
      </c>
      <c r="C2" s="31" t="s">
        <v>41</v>
      </c>
      <c r="D2" s="17" t="s">
        <v>70</v>
      </c>
      <c r="E2" s="32" t="s">
        <v>38</v>
      </c>
      <c r="F2" s="39">
        <v>370184000</v>
      </c>
      <c r="G2" s="40">
        <v>0.71799999999999997</v>
      </c>
      <c r="H2" s="41">
        <v>7.102170467376709</v>
      </c>
      <c r="I2" s="32" t="s">
        <v>71</v>
      </c>
      <c r="J2" s="32" t="s">
        <v>72</v>
      </c>
      <c r="K2" s="29">
        <v>6.7000000000000004E-2</v>
      </c>
      <c r="L2" s="29">
        <f t="shared" ref="L2:L3" si="0">L3/(1+K2)</f>
        <v>0.90638986728639559</v>
      </c>
      <c r="M2" s="18">
        <v>27863490000000</v>
      </c>
      <c r="N2" s="18">
        <v>948540000000</v>
      </c>
      <c r="O2" s="16">
        <f t="shared" ref="O2:O4" si="1">M2/L2</f>
        <v>30741175520220</v>
      </c>
      <c r="P2" s="16">
        <f t="shared" ref="P2:P4" si="2">N2/L2</f>
        <v>1046503314120</v>
      </c>
      <c r="Q2" s="29">
        <f t="shared" ref="Q2:Q4" si="3">P2/O2</f>
        <v>3.4042397416834722E-2</v>
      </c>
      <c r="R2" s="29"/>
      <c r="S2" s="29"/>
      <c r="T2" s="29"/>
    </row>
    <row r="3" spans="1:20" ht="57.95">
      <c r="A3" s="38"/>
      <c r="B3" s="32"/>
      <c r="C3" s="31" t="s">
        <v>43</v>
      </c>
      <c r="D3" s="17" t="s">
        <v>73</v>
      </c>
      <c r="E3" s="32"/>
      <c r="F3" s="39"/>
      <c r="G3" s="40"/>
      <c r="H3" s="41"/>
      <c r="I3" s="32"/>
      <c r="J3" s="32"/>
      <c r="K3" s="29">
        <v>3.4000000000000002E-2</v>
      </c>
      <c r="L3" s="29">
        <f t="shared" si="0"/>
        <v>0.96711798839458407</v>
      </c>
      <c r="M3" s="18">
        <v>30422300000000</v>
      </c>
      <c r="N3" s="18">
        <v>993120000000</v>
      </c>
      <c r="O3" s="16">
        <f t="shared" si="1"/>
        <v>31456658200000.004</v>
      </c>
      <c r="P3" s="16">
        <f t="shared" si="2"/>
        <v>1026886080000.0001</v>
      </c>
      <c r="Q3" s="29">
        <f t="shared" si="3"/>
        <v>3.2644474612373159E-2</v>
      </c>
      <c r="R3" s="29">
        <f t="shared" ref="R3:T4" si="4">(O3-O2)/O2</f>
        <v>2.327440859603418E-2</v>
      </c>
      <c r="S3" s="29">
        <f t="shared" si="4"/>
        <v>-1.8745505967648009E-2</v>
      </c>
      <c r="T3" s="29">
        <f t="shared" si="4"/>
        <v>-4.1064170285793643E-2</v>
      </c>
    </row>
    <row r="4" spans="1:20" ht="43.5">
      <c r="A4" s="38"/>
      <c r="B4" s="32"/>
      <c r="C4" s="31" t="s">
        <v>74</v>
      </c>
      <c r="D4" s="17" t="s">
        <v>75</v>
      </c>
      <c r="E4" s="32"/>
      <c r="F4" s="39"/>
      <c r="G4" s="40"/>
      <c r="H4" s="41"/>
      <c r="I4" s="32"/>
      <c r="J4" s="32"/>
      <c r="K4" s="29"/>
      <c r="L4" s="29">
        <v>1</v>
      </c>
      <c r="M4" s="18">
        <v>34832360000000</v>
      </c>
      <c r="N4" s="18">
        <v>932240000000</v>
      </c>
      <c r="O4" s="16">
        <f t="shared" si="1"/>
        <v>34832360000000</v>
      </c>
      <c r="P4" s="16">
        <f t="shared" si="2"/>
        <v>932240000000</v>
      </c>
      <c r="Q4" s="29">
        <f t="shared" si="3"/>
        <v>2.6763618658052456E-2</v>
      </c>
      <c r="R4" s="29">
        <f t="shared" si="4"/>
        <v>0.1073127914140605</v>
      </c>
      <c r="S4" s="29">
        <f t="shared" si="4"/>
        <v>-9.2168042632343516E-2</v>
      </c>
      <c r="T4" s="29">
        <f t="shared" si="4"/>
        <v>-0.18014858637337958</v>
      </c>
    </row>
  </sheetData>
  <mergeCells count="8">
    <mergeCell ref="I2:I4"/>
    <mergeCell ref="J2:J4"/>
    <mergeCell ref="A2:A4"/>
    <mergeCell ref="B2:B4"/>
    <mergeCell ref="E2:E4"/>
    <mergeCell ref="F2:F4"/>
    <mergeCell ref="G2:G4"/>
    <mergeCell ref="H2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8032118A8A2343ABD93F619BAA0E96" ma:contentTypeVersion="12" ma:contentTypeDescription="Create a new document." ma:contentTypeScope="" ma:versionID="ee4d7c2fc652e34c52a800be61f0e6a1">
  <xsd:schema xmlns:xsd="http://www.w3.org/2001/XMLSchema" xmlns:xs="http://www.w3.org/2001/XMLSchema" xmlns:p="http://schemas.microsoft.com/office/2006/metadata/properties" xmlns:ns1="http://schemas.microsoft.com/sharepoint/v3" xmlns:ns2="4f68c322-0b29-4167-ac40-78f82388b38c" xmlns:ns3="8847faa9-881d-49d1-bfa3-0a4d7839a946" targetNamespace="http://schemas.microsoft.com/office/2006/metadata/properties" ma:root="true" ma:fieldsID="b07f72562fec9f73ccefb3486478799d" ns1:_="" ns2:_="" ns3:_="">
    <xsd:import namespace="http://schemas.microsoft.com/sharepoint/v3"/>
    <xsd:import namespace="4f68c322-0b29-4167-ac40-78f82388b38c"/>
    <xsd:import namespace="8847faa9-881d-49d1-bfa3-0a4d7839a94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8c322-0b29-4167-ac40-78f82388b3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47faa9-881d-49d1-bfa3-0a4d7839a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82ED9C-8109-41C0-9722-273C72C35B77}"/>
</file>

<file path=customXml/itemProps2.xml><?xml version="1.0" encoding="utf-8"?>
<ds:datastoreItem xmlns:ds="http://schemas.openxmlformats.org/officeDocument/2006/customXml" ds:itemID="{0BFEA40C-5D02-4C38-92BF-16A1E07C858E}"/>
</file>

<file path=customXml/itemProps3.xml><?xml version="1.0" encoding="utf-8"?>
<ds:datastoreItem xmlns:ds="http://schemas.openxmlformats.org/officeDocument/2006/customXml" ds:itemID="{5562F9F1-A6EE-4159-81F2-5E14B3BB3A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Juanita Bodmer</dc:creator>
  <cp:keywords/>
  <dc:description/>
  <cp:lastModifiedBy/>
  <cp:revision/>
  <dcterms:created xsi:type="dcterms:W3CDTF">2020-12-09T16:23:13Z</dcterms:created>
  <dcterms:modified xsi:type="dcterms:W3CDTF">2021-04-08T18:57:36Z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0x010100D08032118A8A2343ABD93F619BAA0E96</vt:lpwstr>
  </property>
</Properties>
</file>